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ovanes_shaginyan_lausd_net/Documents/Desktop/Student Body LDNE Files/List of LD FMs' SAAs'/2025-26/"/>
    </mc:Choice>
  </mc:AlternateContent>
  <xr:revisionPtr revIDLastSave="799" documentId="8_{777A78EB-D0BC-4F86-9D27-6412DB1D8270}" xr6:coauthVersionLast="47" xr6:coauthVersionMax="47" xr10:uidLastSave="{511BC872-306E-49E9-BF46-7C42D151AE2B}"/>
  <bookViews>
    <workbookView xWindow="-28920" yWindow="-120" windowWidth="29040" windowHeight="15840" tabRatio="597" firstSheet="2" activeTab="2" xr2:uid="{CC2ABBE3-36A6-4D34-8084-41C91B3D61D0}"/>
  </bookViews>
  <sheets>
    <sheet name="Summary" sheetId="4" state="hidden" r:id="rId1"/>
    <sheet name="ASB Schools" sheetId="1" state="hidden" r:id="rId2"/>
    <sheet name="SB Schools" sheetId="5" r:id="rId3"/>
  </sheets>
  <externalReferences>
    <externalReference r:id="rId4"/>
    <externalReference r:id="rId5"/>
    <externalReference r:id="rId6"/>
  </externalReferences>
  <definedNames>
    <definedName name="_2f_12C_for_norming">#REF!</definedName>
    <definedName name="_xlnm._FilterDatabase" localSheetId="1" hidden="1">'ASB Schools'!$A$1:$G$742</definedName>
    <definedName name="_xlnm._FilterDatabase" localSheetId="2" hidden="1">'SB Schools'!$A$2:$K$744</definedName>
    <definedName name="ADDRESS">'[1]ADDRESS FROM ODA'!$A:$G</definedName>
    <definedName name="budget">#REF!</definedName>
    <definedName name="Chris">#REF!</definedName>
    <definedName name="ES">#REF!</definedName>
    <definedName name="ESCXREF">#REF!</definedName>
    <definedName name="G">#REF!</definedName>
    <definedName name="ld">#REF!</definedName>
    <definedName name="list">'[2]2-1-12'!$B$2:$AB$1092</definedName>
    <definedName name="newdist">#REF!</definedName>
    <definedName name="NorthEast">#REF!</definedName>
    <definedName name="OM_AND_SAA">#REF!</definedName>
    <definedName name="Position">#REF!</definedName>
    <definedName name="PRINCIPAL1">'[1]Principals &amp; SAA'!$A$1:$I$202</definedName>
    <definedName name="PRINICIPAL">#REF!</definedName>
    <definedName name="_xlnm.Print_Area" localSheetId="1">'ASB Schools'!#REF!</definedName>
    <definedName name="_xlnm.Print_Area" localSheetId="2">'SB Schools'!#REF!</definedName>
    <definedName name="_xlnm.Print_Titles" localSheetId="1">'ASB Schools'!$1:$1</definedName>
    <definedName name="Q__ECAST_Enrollment__Final_">#REF!</definedName>
    <definedName name="roster">#REF!</definedName>
    <definedName name="SAA">#REF!</definedName>
    <definedName name="School_Info">'[1]School Info'!$A$1:$K$137</definedName>
    <definedName name="SORT">[3]SORT!$A$1:$B$17</definedName>
    <definedName name="x">#REF!</definedName>
  </definedNames>
  <calcPr calcId="191028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4" l="1"/>
  <c r="N37" i="4"/>
  <c r="N35" i="4"/>
  <c r="N34" i="4"/>
  <c r="N33" i="4"/>
  <c r="N32" i="4"/>
  <c r="N31" i="4"/>
  <c r="N30" i="4"/>
  <c r="M25" i="4"/>
  <c r="K23" i="4"/>
  <c r="M22" i="4"/>
  <c r="N24" i="4"/>
  <c r="M23" i="4"/>
  <c r="L23" i="4"/>
  <c r="L22" i="4"/>
  <c r="M24" i="4"/>
  <c r="L25" i="4"/>
  <c r="M21" i="4"/>
  <c r="K22" i="4"/>
  <c r="L8" i="4"/>
  <c r="K24" i="4"/>
  <c r="L24" i="4"/>
  <c r="K25" i="4"/>
  <c r="L21" i="4"/>
  <c r="K18" i="4"/>
  <c r="K4" i="4"/>
  <c r="K20" i="4"/>
  <c r="K21" i="4"/>
  <c r="M8" i="4"/>
  <c r="L6" i="4"/>
  <c r="M10" i="4"/>
  <c r="M19" i="4"/>
  <c r="K6" i="4"/>
  <c r="M4" i="4"/>
  <c r="K7" i="4"/>
  <c r="M5" i="4"/>
  <c r="M7" i="4"/>
  <c r="N10" i="4"/>
  <c r="L18" i="4"/>
  <c r="K9" i="4"/>
  <c r="K8" i="4"/>
  <c r="L20" i="4"/>
  <c r="K5" i="4"/>
  <c r="M6" i="4"/>
  <c r="K10" i="4"/>
  <c r="M20" i="4"/>
  <c r="L5" i="4"/>
  <c r="L10" i="4"/>
  <c r="M18" i="4"/>
  <c r="L7" i="4"/>
  <c r="L9" i="4"/>
  <c r="L4" i="4"/>
  <c r="M9" i="4"/>
  <c r="L19" i="4"/>
  <c r="K19" i="4"/>
  <c r="K37" i="4" l="1"/>
  <c r="O37" i="4" s="1"/>
  <c r="O25" i="4"/>
  <c r="O24" i="4"/>
  <c r="L37" i="4"/>
  <c r="N26" i="4"/>
  <c r="O23" i="4"/>
  <c r="M37" i="4"/>
  <c r="O22" i="4"/>
  <c r="O21" i="4"/>
  <c r="O20" i="4"/>
  <c r="O19" i="4"/>
  <c r="M26" i="4"/>
  <c r="L26" i="4"/>
  <c r="K26" i="4"/>
  <c r="O18" i="4"/>
  <c r="N12" i="4"/>
  <c r="N36" i="4"/>
  <c r="N38" i="4" s="1"/>
  <c r="M36" i="4"/>
  <c r="L36" i="4"/>
  <c r="K36" i="4"/>
  <c r="O10" i="4"/>
  <c r="M35" i="4"/>
  <c r="L35" i="4"/>
  <c r="O9" i="4"/>
  <c r="K35" i="4"/>
  <c r="M34" i="4"/>
  <c r="L34" i="4"/>
  <c r="O8" i="4"/>
  <c r="K34" i="4"/>
  <c r="M33" i="4"/>
  <c r="L33" i="4"/>
  <c r="K33" i="4"/>
  <c r="O7" i="4"/>
  <c r="M32" i="4"/>
  <c r="L32" i="4"/>
  <c r="K32" i="4"/>
  <c r="O6" i="4"/>
  <c r="M31" i="4"/>
  <c r="L31" i="4"/>
  <c r="O5" i="4"/>
  <c r="K31" i="4"/>
  <c r="M30" i="4"/>
  <c r="M12" i="4"/>
  <c r="L12" i="4"/>
  <c r="L30" i="4"/>
  <c r="K12" i="4"/>
  <c r="O4" i="4"/>
  <c r="K30" i="4"/>
  <c r="L38" i="4" l="1"/>
  <c r="M38" i="4"/>
  <c r="K38" i="4"/>
  <c r="O26" i="4"/>
  <c r="O36" i="4"/>
  <c r="O35" i="4"/>
  <c r="O34" i="4"/>
  <c r="O33" i="4"/>
  <c r="O32" i="4"/>
  <c r="O31" i="4"/>
  <c r="O12" i="4"/>
  <c r="O30" i="4"/>
  <c r="O38" i="4" l="1"/>
</calcChain>
</file>

<file path=xl/sharedStrings.xml><?xml version="1.0" encoding="utf-8"?>
<sst xmlns="http://schemas.openxmlformats.org/spreadsheetml/2006/main" count="11370" uniqueCount="1718">
  <si>
    <t>Count of School Name</t>
  </si>
  <si>
    <t>Current Assignment</t>
  </si>
  <si>
    <t>Elementary School</t>
  </si>
  <si>
    <t>Middle Schools</t>
  </si>
  <si>
    <t>High School</t>
  </si>
  <si>
    <t>DACE/Others</t>
  </si>
  <si>
    <t>Total</t>
  </si>
  <si>
    <t>Current CFM Number of Schools</t>
  </si>
  <si>
    <t xml:space="preserve">School Type </t>
  </si>
  <si>
    <t>New CFM Assignment</t>
  </si>
  <si>
    <t xml:space="preserve">Chow, David </t>
  </si>
  <si>
    <t>Balbuena, Patricia</t>
  </si>
  <si>
    <t xml:space="preserve">Haftevani, Rosi </t>
  </si>
  <si>
    <t>Elementary School - Affiliated Charter</t>
  </si>
  <si>
    <t>Mananghaya, Nicanor</t>
  </si>
  <si>
    <t>Senior High School</t>
  </si>
  <si>
    <t>Elementary School - Span</t>
  </si>
  <si>
    <t xml:space="preserve">Navarro, Evangeline </t>
  </si>
  <si>
    <t>Span School - ES</t>
  </si>
  <si>
    <t>High School - Span</t>
  </si>
  <si>
    <t xml:space="preserve">Owens, Connie </t>
  </si>
  <si>
    <t>Span School HS</t>
  </si>
  <si>
    <t>Chow, David  Total</t>
  </si>
  <si>
    <t xml:space="preserve">Galono, Annette </t>
  </si>
  <si>
    <t>Community Adult Schools</t>
  </si>
  <si>
    <t>Span Magnet School HS</t>
  </si>
  <si>
    <t>Shaginyan, Ovanes</t>
  </si>
  <si>
    <t>Community Day School</t>
  </si>
  <si>
    <t>Span School ES</t>
  </si>
  <si>
    <t>Continuation High School</t>
  </si>
  <si>
    <t>Span School MS</t>
  </si>
  <si>
    <t>Independent Study</t>
  </si>
  <si>
    <t>Span Schools, Regular ES</t>
  </si>
  <si>
    <t>Span, Magnet Center ES</t>
  </si>
  <si>
    <t>Opportunity School</t>
  </si>
  <si>
    <t>Balbuena, Patricia Total</t>
  </si>
  <si>
    <t>New</t>
  </si>
  <si>
    <t>Regional Occupational Centers</t>
  </si>
  <si>
    <t>**</t>
  </si>
  <si>
    <t>Skills Centers</t>
  </si>
  <si>
    <t>Span School SPE ED</t>
  </si>
  <si>
    <t>Special Education School</t>
  </si>
  <si>
    <t>Galono, Annette  Total</t>
  </si>
  <si>
    <t>SB Support,Training, CYMA, electronic payments,Bank/CC</t>
  </si>
  <si>
    <t>work on special project/website issues</t>
  </si>
  <si>
    <t>Changes</t>
  </si>
  <si>
    <t>Haftevani, Rosi  Total</t>
  </si>
  <si>
    <t>High Schools - Affiliated Charter</t>
  </si>
  <si>
    <t>Middle Schools - Affiliated Charter</t>
  </si>
  <si>
    <t>Mananghaya, Nicanor Total</t>
  </si>
  <si>
    <t>Span - Affiliated Charter HS</t>
  </si>
  <si>
    <t>Span - Affiliated Charter MS</t>
  </si>
  <si>
    <t>Span, Magnet School HS</t>
  </si>
  <si>
    <t>Navarro, Evangeline  Total</t>
  </si>
  <si>
    <t>Span Schools, Regular HS</t>
  </si>
  <si>
    <t>Span, Magnet School ES</t>
  </si>
  <si>
    <t>Owens, Connie  Total</t>
  </si>
  <si>
    <t>Shaginyan, Ovanes Total</t>
  </si>
  <si>
    <t>Grand Total</t>
  </si>
  <si>
    <t>School Name</t>
  </si>
  <si>
    <t>School Address</t>
  </si>
  <si>
    <t>Zip Code</t>
  </si>
  <si>
    <t>Local
 District</t>
  </si>
  <si>
    <t>107TH ST EL</t>
  </si>
  <si>
    <t>147 E 107th St,  Los Angeles,  CA 90003</t>
  </si>
  <si>
    <t>90003</t>
  </si>
  <si>
    <t>South</t>
  </si>
  <si>
    <t>109TH ST EL</t>
  </si>
  <si>
    <t>10915 S Mc Kinley Ave,  Los Angeles,  CA 90059</t>
  </si>
  <si>
    <t>90059</t>
  </si>
  <si>
    <t>112TH ST EL</t>
  </si>
  <si>
    <t>1265 E 112th St,  Los Angeles,  CA 90059</t>
  </si>
  <si>
    <t>116TH ST EL</t>
  </si>
  <si>
    <t>11610 Stanford Ave,  Los Angeles,  CA 90059</t>
  </si>
  <si>
    <t>118TH ST EL</t>
  </si>
  <si>
    <t>144 E 118th St,  Los Angeles,  CA 90061</t>
  </si>
  <si>
    <t>90061</t>
  </si>
  <si>
    <t>122ND ST EL</t>
  </si>
  <si>
    <t>405 E 122nd St,  Los Angeles,  CA 90061</t>
  </si>
  <si>
    <t>135TH ST EL</t>
  </si>
  <si>
    <t>801 W 135th St,  Gardena,  CA 90247</t>
  </si>
  <si>
    <t>90247</t>
  </si>
  <si>
    <t>153RD ST EL</t>
  </si>
  <si>
    <t>1605 W 153rd St,  Gardena,  CA 90247</t>
  </si>
  <si>
    <t>156TH ST EL</t>
  </si>
  <si>
    <t>2100 W 156th St,  Gardena,  CA 90249</t>
  </si>
  <si>
    <t>90249</t>
  </si>
  <si>
    <t>15TH ST EL</t>
  </si>
  <si>
    <t>1527 S Mesa St,  San Pedro,  CA 90731</t>
  </si>
  <si>
    <t>90731</t>
  </si>
  <si>
    <t>186TH ST EL</t>
  </si>
  <si>
    <t>1581 W 186th St,  Gardena,  CA 90248</t>
  </si>
  <si>
    <t>90248</t>
  </si>
  <si>
    <t>232ND PL EL</t>
  </si>
  <si>
    <t>23240 Archibald Ave,  Carson,  CA 90745</t>
  </si>
  <si>
    <t>90745</t>
  </si>
  <si>
    <t>7th St ES Arts Integration Magnet</t>
  </si>
  <si>
    <t>1570 W. 7th St.,  San Pedro,  CA 90732</t>
  </si>
  <si>
    <t>90732</t>
  </si>
  <si>
    <t>92ND ST EL</t>
  </si>
  <si>
    <t>9211 Grape St,  Los Angeles,  CA 90002</t>
  </si>
  <si>
    <t>90002</t>
  </si>
  <si>
    <t>93RD ST EL</t>
  </si>
  <si>
    <t>330 E 93rd St,  Los Angeles,  CA 90003</t>
  </si>
  <si>
    <t>96TH ST EL</t>
  </si>
  <si>
    <t>1471 E 96th St,  Los Angeles,  CA 90002</t>
  </si>
  <si>
    <t>99TH ST EL</t>
  </si>
  <si>
    <t>9900 S Wadsworth Ave,  Los Angeles,  CA 90002</t>
  </si>
  <si>
    <t>AMBLER EL</t>
  </si>
  <si>
    <t>319 E Sherman Dr,  Carson,  CA 90746</t>
  </si>
  <si>
    <t>90746</t>
  </si>
  <si>
    <t>AMESTOY EL</t>
  </si>
  <si>
    <t>1048 W 149th St,  Gardena,  CA 90247</t>
  </si>
  <si>
    <t>ANNALEE EL</t>
  </si>
  <si>
    <t>19410 S Annalee Ave,  Carson,  CA 90746</t>
  </si>
  <si>
    <t>AVALON GARDENS EL</t>
  </si>
  <si>
    <t>13940 S San Pedro St,  Los Angeles,  CA 90061</t>
  </si>
  <si>
    <t>BACA ARTS ACAD</t>
  </si>
  <si>
    <t>1536 East 89th St,  Los Angeles,  CA 90002</t>
  </si>
  <si>
    <t>BAKEWELL PC</t>
  </si>
  <si>
    <t>8621 S Baring Cross St,  Los Angeles,  CA 90044</t>
  </si>
  <si>
    <t>90044</t>
  </si>
  <si>
    <t>BANDINI EL</t>
  </si>
  <si>
    <t>425 N Bandini St,  San Pedro,  CA 90731</t>
  </si>
  <si>
    <t>BANNING SH</t>
  </si>
  <si>
    <t>1527 Lakme Ave,  Wilmington,  CA 90744</t>
  </si>
  <si>
    <t>90744</t>
  </si>
  <si>
    <t>BARRETT EL</t>
  </si>
  <si>
    <t>419 W 98th St,  Los Angeles,  CA 90003</t>
  </si>
  <si>
    <t>BARTON HILL EL</t>
  </si>
  <si>
    <t>423 N Pacific Ave,  San Pedro,  CA 90731</t>
  </si>
  <si>
    <t>BONITA EL</t>
  </si>
  <si>
    <t>21929 Bonita St,  Carson,  CA 90745</t>
  </si>
  <si>
    <t>BRIDGES SCHOOL</t>
  </si>
  <si>
    <t>1235 Broad Ave.,  Wilmington,  CA 90744</t>
  </si>
  <si>
    <t>BROAD AVE EL</t>
  </si>
  <si>
    <t>24815 Broad Ave,  Wilmington,  CA 90744</t>
  </si>
  <si>
    <t>Broadacres El</t>
  </si>
  <si>
    <t>19424 S Broadacres Ave,  Carson,  CA 90746</t>
  </si>
  <si>
    <t>CABRILLO EL</t>
  </si>
  <si>
    <t>732 S Cabrillo Ave,  San Pedro,  CA 90731</t>
  </si>
  <si>
    <t>CARNEGIE MS</t>
  </si>
  <si>
    <t>21820 Bonita St,  Carson,  CA 90745</t>
  </si>
  <si>
    <t>CAROLDALE LRNG COMM</t>
  </si>
  <si>
    <t>22424 Caroldale Ave,  Carson,  CA 90745</t>
  </si>
  <si>
    <t>CARSON EL</t>
  </si>
  <si>
    <t>161 E Carson St,  Carson,  CA 90745</t>
  </si>
  <si>
    <t>CARSON SH</t>
  </si>
  <si>
    <t>22328 S Main St,  Carson,  CA 90745</t>
  </si>
  <si>
    <t>CATSKILL EL</t>
  </si>
  <si>
    <t>23536 Catskill Ave,  Carson,  CA 90745</t>
  </si>
  <si>
    <t>CHAPMAN EL</t>
  </si>
  <si>
    <t>1947 Marine Ave,  Gardena,  CA 90249</t>
  </si>
  <si>
    <t>COMPTON EL</t>
  </si>
  <si>
    <t>1515 E 104th St,  Los Angeles,  CA 90002</t>
  </si>
  <si>
    <t>Crestwood ST ES STEAM Magnet</t>
  </si>
  <si>
    <t>1946 W Crestwood St,  Rancho Palos Verdes,  CA 90275</t>
  </si>
  <si>
    <t>90275</t>
  </si>
  <si>
    <t>CURTISS MS</t>
  </si>
  <si>
    <t>1254 E Helmick St,  Carson,  CA 90746</t>
  </si>
  <si>
    <t>DANA MS</t>
  </si>
  <si>
    <t>1501 S Cabrillo Ave,  San Pedro,  CA 90731</t>
  </si>
  <si>
    <t>DE LA TORRE JR EL</t>
  </si>
  <si>
    <t>500 N Island Ave,  Wilmington,  CA 90744</t>
  </si>
  <si>
    <t>DEL AMO EL</t>
  </si>
  <si>
    <t>21228 Water St,  Carson,  CA 90745</t>
  </si>
  <si>
    <t>DENKER EL</t>
  </si>
  <si>
    <t>1620 W 162nd St,  Gardena,  CA 90247</t>
  </si>
  <si>
    <t>DODSON MS</t>
  </si>
  <si>
    <t>28014 Montereina Dr,  Rancho Palos Verdes,  CA 90275</t>
  </si>
  <si>
    <t>DOLORES EL</t>
  </si>
  <si>
    <t>22526 Dolores St,  Carson,  CA 90745</t>
  </si>
  <si>
    <t>DOMINGUEZ EL</t>
  </si>
  <si>
    <t>21250 Santa Fe Ave,  Carson,  CA 90810</t>
  </si>
  <si>
    <t>90810</t>
  </si>
  <si>
    <t>Dr. R.A. Vladovic Harbor Tchr Prep Acad</t>
  </si>
  <si>
    <t>1111 Figueroa Place,  Wilmington,  CA 90744</t>
  </si>
  <si>
    <t>DREW MS</t>
  </si>
  <si>
    <t>8511 Compton Ave,  Los Angeles,  CA 90001</t>
  </si>
  <si>
    <t>90001</t>
  </si>
  <si>
    <t>Dymally SH Technology Arts &amp; Design</t>
  </si>
  <si>
    <t>8800 S San Pedro St,  Los Angeles,  CA 90003</t>
  </si>
  <si>
    <t>EDISON MS</t>
  </si>
  <si>
    <t>6500 Hooper Ave,  Los Angeles,  CA 90001</t>
  </si>
  <si>
    <t>ESHELMAN EL</t>
  </si>
  <si>
    <t>25902 Eshelman Ave,  Lomita,  CA 90717</t>
  </si>
  <si>
    <t>90717</t>
  </si>
  <si>
    <t>FIGUEROA EL</t>
  </si>
  <si>
    <t>510 W 111th St,  Los Angeles,  CA 90044</t>
  </si>
  <si>
    <t>FLEMING MS</t>
  </si>
  <si>
    <t>25425 Walnut St,  Lomita,  CA 90717</t>
  </si>
  <si>
    <t>FLOURNOY EL</t>
  </si>
  <si>
    <t>1630 E 111th St,  Los Angeles,  CA 90059</t>
  </si>
  <si>
    <t>FREMONT SH</t>
  </si>
  <si>
    <t>7676 S San Pedro St,  Los Angeles,  CA 90003</t>
  </si>
  <si>
    <t>FRIES EL</t>
  </si>
  <si>
    <t>1301 Fries Ave,  Wilmington,  CA 90744</t>
  </si>
  <si>
    <t>GARDENA EL</t>
  </si>
  <si>
    <t>647 W Gardena Blvd,  Gardena,  CA 90247</t>
  </si>
  <si>
    <t>GARDENA SH</t>
  </si>
  <si>
    <t>1301 W 182nd St,  Gardena,  CA 90248</t>
  </si>
  <si>
    <t>Gil Garcetti Learning Academy</t>
  </si>
  <si>
    <t>612 W 68th St,  Los Angeles,  CA 90044</t>
  </si>
  <si>
    <t>GOMPERS MS</t>
  </si>
  <si>
    <t>234 E 112th St,  Los Angeles,  CA 90061</t>
  </si>
  <si>
    <t>GRAHAM EL</t>
  </si>
  <si>
    <t>8407 S Fir Ave,  Los Angeles,  CA 90001</t>
  </si>
  <si>
    <t>GRAPE EL</t>
  </si>
  <si>
    <t>1940 E 111th St,  Los Angeles,  CA 90059</t>
  </si>
  <si>
    <t>GRIFFITH JOYNER EL</t>
  </si>
  <si>
    <t>1963 E 103rd St,  Los Angeles,  CA 90002</t>
  </si>
  <si>
    <t>GULF EL</t>
  </si>
  <si>
    <t>828 W L St,  Wilmington,  CA 90744</t>
  </si>
  <si>
    <t>HALLDALE EL</t>
  </si>
  <si>
    <t>21514 Halldale Ave,  Torrance,  CA 90501</t>
  </si>
  <si>
    <t>90501</t>
  </si>
  <si>
    <t>HARBOR CITY EL</t>
  </si>
  <si>
    <t>1508 W 254th St,  Harbor City,  CA 90710</t>
  </si>
  <si>
    <t>90710</t>
  </si>
  <si>
    <t>HAWAIIAN EL</t>
  </si>
  <si>
    <t>540 Hawaiian Ave,  Wilmington,  CA 90744</t>
  </si>
  <si>
    <t>JORDAN SH</t>
  </si>
  <si>
    <t>2265 E 103rd St,  Los Angeles,  CA 90002</t>
  </si>
  <si>
    <t>KING-DREW MED MAG</t>
  </si>
  <si>
    <t>1601 E 120th St,  Los Angeles,  CA 90059</t>
  </si>
  <si>
    <t>KNOX EL</t>
  </si>
  <si>
    <t>8919 S Main St,  Los Angeles,  CA 90003</t>
  </si>
  <si>
    <t>LEAPWOOD EL</t>
  </si>
  <si>
    <t>19302 Leapwood Ave,  Carson,  CA 90746</t>
  </si>
  <si>
    <t>LELAND EL</t>
  </si>
  <si>
    <t>2120 S Leland St,  San Pedro,  CA 90731</t>
  </si>
  <si>
    <t>LOMITA MATH/SCI MAG</t>
  </si>
  <si>
    <t>2211 247th St,  Lomita,  CA 90717</t>
  </si>
  <si>
    <t>MANCHESTER EL</t>
  </si>
  <si>
    <t>661 W 87th St,  Los Angeles,  CA 90044</t>
  </si>
  <si>
    <t>MARKHAM MS</t>
  </si>
  <si>
    <t>1650 E 104th St,  Los Angeles,  CA 90002</t>
  </si>
  <si>
    <t>MEYLER EL</t>
  </si>
  <si>
    <t>1123 W 223rd St,  Torrance,  CA 90502</t>
  </si>
  <si>
    <t>90502</t>
  </si>
  <si>
    <t>MILLER EL</t>
  </si>
  <si>
    <t>830 W 77th St,  Los Angeles,  CA 90044</t>
  </si>
  <si>
    <t>NARBONNE SH</t>
  </si>
  <si>
    <t>24300 S Western Ave,  Harbor City,  CA 90710</t>
  </si>
  <si>
    <t>NORMONT EL</t>
  </si>
  <si>
    <t>1001 W 253rd St,  Harbor City,  CA 90710</t>
  </si>
  <si>
    <t>PARK WESTERN EL</t>
  </si>
  <si>
    <t>1214 Park Western Pl,  San Pedro,  CA 90732</t>
  </si>
  <si>
    <t>PEARY MS</t>
  </si>
  <si>
    <t>1415 W Gardena Blvd,  Gardena,  CA 90247</t>
  </si>
  <si>
    <t>PRESIDENT EL</t>
  </si>
  <si>
    <t>1465 W 243rd St,  Harbor City,  CA 90710</t>
  </si>
  <si>
    <t>PT FERMIN MAR SCI MG</t>
  </si>
  <si>
    <t>3333 Kerckhoff Ave,  San Pedro,  CA 90731</t>
  </si>
  <si>
    <t>PURCHE EL</t>
  </si>
  <si>
    <t>13210 Purche Ave,  Gardena,  CA 90249</t>
  </si>
  <si>
    <t>RANCHO DOMINGZ PREP</t>
  </si>
  <si>
    <t>4110 Santa Fe Ave,  Long Beach,  CA 90810</t>
  </si>
  <si>
    <t>RITTER EL</t>
  </si>
  <si>
    <t>11108 Watts Ave,  Los Angeles,  CA 90059</t>
  </si>
  <si>
    <t>RIVERA LC COM &amp; TECH</t>
  </si>
  <si>
    <t>6100 S Central Ave,  Los Angeles,  CA 90001</t>
  </si>
  <si>
    <t>RUSSELL EL</t>
  </si>
  <si>
    <t>1263 E Firestone Blvd,  Los Angeles,  CA 90001</t>
  </si>
  <si>
    <t>S SHORES PER ARTS MG</t>
  </si>
  <si>
    <t>2060 W 35th St,  San Pedro,  CA 90732</t>
  </si>
  <si>
    <t>SAN PEDRO SH</t>
  </si>
  <si>
    <t>1001 W 15th St,  San Pedro,  CA 90731</t>
  </si>
  <si>
    <t>TAPER EL</t>
  </si>
  <si>
    <t>1824 Taper Ave,  San Pedro,  CA 90731</t>
  </si>
  <si>
    <t>TOWNE EL</t>
  </si>
  <si>
    <t>18924 Towne Ave,  Carson,  CA 90746</t>
  </si>
  <si>
    <t>University Pathways Medical Mag Academy</t>
  </si>
  <si>
    <t>11227 S. San Pedro Street,  Los Angeles,  CA 90061</t>
  </si>
  <si>
    <t>University Pathways Public Svc Academy</t>
  </si>
  <si>
    <t>1415 Firestone Blvd,  Los Angeles,  CA 90001</t>
  </si>
  <si>
    <t>VAN DEENE EL</t>
  </si>
  <si>
    <t>826 W Javelin St,  Torrance,  CA 90502</t>
  </si>
  <si>
    <t>WASHINGTON PC</t>
  </si>
  <si>
    <t>860 W 112th St,  Los Angeles,  CA 90044</t>
  </si>
  <si>
    <t>WEIGAND EL</t>
  </si>
  <si>
    <t>10401 Weigand Ave,  Los Angeles,  CA 90002</t>
  </si>
  <si>
    <t>WHITE MS</t>
  </si>
  <si>
    <t>22102 S Figueroa St,  Carson,  CA 90745</t>
  </si>
  <si>
    <t>WHITE POINT EL</t>
  </si>
  <si>
    <t>1410 Silvius Ave,  San Pedro,  CA 90731</t>
  </si>
  <si>
    <t>Wilmington MS STEAM Magnet</t>
  </si>
  <si>
    <t>1700 Gulf Ave,  Wilmington,  CA 90744</t>
  </si>
  <si>
    <t>WILMINGTON PARK EL</t>
  </si>
  <si>
    <t>1140 Mahar Ave,  Wilmington,  CA 90744</t>
  </si>
  <si>
    <t>WISDOM EL</t>
  </si>
  <si>
    <t>1125 E 74th St,  Los Angeles,  CA 90001</t>
  </si>
  <si>
    <t>3RD ST EL</t>
  </si>
  <si>
    <t>201 S June St,  Los Angeles,  CA 90004</t>
  </si>
  <si>
    <t>90004</t>
  </si>
  <si>
    <t>West</t>
  </si>
  <si>
    <t>66TH ST EL</t>
  </si>
  <si>
    <t>6600 S San Pedro St,  Los Angeles,  CA 90003</t>
  </si>
  <si>
    <t>75TH ST EL</t>
  </si>
  <si>
    <t>142 W 75th St,  Los Angeles,  CA 90003</t>
  </si>
  <si>
    <t>ADDAMS HS</t>
  </si>
  <si>
    <t>16341 Donmetz St,  Granada Hills,  CA 91344</t>
  </si>
  <si>
    <t>91344</t>
  </si>
  <si>
    <t>Northwest</t>
  </si>
  <si>
    <t>ALDAMA EL</t>
  </si>
  <si>
    <t>632 North Avenue 50,  Los Angeles,  CA 90042</t>
  </si>
  <si>
    <t>90042</t>
  </si>
  <si>
    <t>Central</t>
  </si>
  <si>
    <t>ALTA LOMA EL</t>
  </si>
  <si>
    <t>1745 Vineyard Ave,  Los Angeles,  CA 90019</t>
  </si>
  <si>
    <t>90019</t>
  </si>
  <si>
    <t>ANGEL'S GATE HS</t>
  </si>
  <si>
    <t>3607 S Gaffey St,  San Pedro,  CA 90731</t>
  </si>
  <si>
    <t>ANNANDALE EL</t>
  </si>
  <si>
    <t>6125 Poppy Peak Dr,  Los Angeles,  CA 90042</t>
  </si>
  <si>
    <t>ARLINGTON HTS EL</t>
  </si>
  <si>
    <t>1717 7th Ave.,  Los Angeles,  CA 90019</t>
  </si>
  <si>
    <t>BANCROFT MS</t>
  </si>
  <si>
    <t>929 N Las Palmas Ave,  Los Angeles,  CA 90038</t>
  </si>
  <si>
    <t>90038</t>
  </si>
  <si>
    <t>Banneker Center &amp; Transition Center</t>
  </si>
  <si>
    <t>14024 S San Pedro St,  Los Angeles,  CA 90061</t>
  </si>
  <si>
    <t>BELMONT SH</t>
  </si>
  <si>
    <t>1575 W 2nd St,  Los Angeles,  CA 90026</t>
  </si>
  <si>
    <t>90026</t>
  </si>
  <si>
    <t>BERNSTEIN SH</t>
  </si>
  <si>
    <t>1309 N Wilton Place,  Hollywood,  CA 90028</t>
  </si>
  <si>
    <t>90028</t>
  </si>
  <si>
    <t>BETHUNE MS</t>
  </si>
  <si>
    <t>155 W 69th St,  Los Angeles,  CA 90003</t>
  </si>
  <si>
    <t>BRIGHT EL</t>
  </si>
  <si>
    <t>1771 W 36th St,  Los Angeles,  CA 90018</t>
  </si>
  <si>
    <t>90018</t>
  </si>
  <si>
    <t>BROOKLYN AVE EL</t>
  </si>
  <si>
    <t>4620 Cesar E Chavez Ave,  Los Angeles,  CA 90022</t>
  </si>
  <si>
    <t>90022</t>
  </si>
  <si>
    <t>East</t>
  </si>
  <si>
    <t>BUCHANAN EL</t>
  </si>
  <si>
    <t>5024 Buchanan St,  Los Angeles,  CA 90042</t>
  </si>
  <si>
    <t>Burbank MS Arts/Tech/Comm Magnet</t>
  </si>
  <si>
    <t>6460 N Figueroa St,  Los Angeles,  CA 90042</t>
  </si>
  <si>
    <t>BURROUGHS MS</t>
  </si>
  <si>
    <t>600 S Mc Cadden Pl,  Los Angeles,  CA 90005</t>
  </si>
  <si>
    <t>90005</t>
  </si>
  <si>
    <t>BUSHNELL WAY EL</t>
  </si>
  <si>
    <t>5507 Bushnell Way,  Los Angeles,  CA 90042</t>
  </si>
  <si>
    <t>CARSON-GORE ACADEMY</t>
  </si>
  <si>
    <t>3200 W. Washington Blvd,  Los Angeles,  CA 90018</t>
  </si>
  <si>
    <t>CDS ALONZO</t>
  </si>
  <si>
    <t>5755 Fountain Avenue,  Los Angeles,  CA 90028</t>
  </si>
  <si>
    <t>CDS JOHNSON</t>
  </si>
  <si>
    <t>10601 S Grandee Ave,  Los Angeles,  CA 90002</t>
  </si>
  <si>
    <t>CDS JOHNSTON</t>
  </si>
  <si>
    <t>2210 Taper Ave,  San Pedro,  CA 90731</t>
  </si>
  <si>
    <t>CDS LONDON</t>
  </si>
  <si>
    <t>12924-A Oxnard St,  Valley Glen,  CA 91401</t>
  </si>
  <si>
    <t>91401</t>
  </si>
  <si>
    <t>Northeast</t>
  </si>
  <si>
    <t>CHEREMOYA EL</t>
  </si>
  <si>
    <t>6017 Franklin Ave,  Los Angeles,  CA 90028</t>
  </si>
  <si>
    <t>CITY OF ANGELS</t>
  </si>
  <si>
    <t>221 S Eastman Ave,  Los Angeles,  CA 90063</t>
  </si>
  <si>
    <t>90063</t>
  </si>
  <si>
    <t>CONTRERAS BUS TOUR</t>
  </si>
  <si>
    <t>322 S Lucas Ave,  Los Angeles,  CA 90017</t>
  </si>
  <si>
    <t>90017</t>
  </si>
  <si>
    <t>CTC - West</t>
  </si>
  <si>
    <t>7850 Melrose Ave,  Los Angeles,  CA 90046</t>
  </si>
  <si>
    <t>90046</t>
  </si>
  <si>
    <t>DAHLIA HEIGHTS EL</t>
  </si>
  <si>
    <t>5063 Floristan Ave,  Los Angeles,  CA 90041</t>
  </si>
  <si>
    <t>90041</t>
  </si>
  <si>
    <t>DELEVAN DRIVE EL</t>
  </si>
  <si>
    <t>4168 W Ave 42,  Los Angeles,  CA 90065</t>
  </si>
  <si>
    <t>90065</t>
  </si>
  <si>
    <t>DOWNTWN BUSINESS MAG</t>
  </si>
  <si>
    <t>1200 W Colton St.,  Los Angeles,  CA 90026</t>
  </si>
  <si>
    <t>EAGLE ROCK EL</t>
  </si>
  <si>
    <t>2057 Fair Park Ave,  Los Angeles,  CA 90041</t>
  </si>
  <si>
    <t>EARHART HS</t>
  </si>
  <si>
    <t>5355 Colfax Ave,  N Hollywood,  CA 91601</t>
  </si>
  <si>
    <t>91601</t>
  </si>
  <si>
    <t>East LA Occupational Center</t>
  </si>
  <si>
    <t>2100 Marengo St,  Los Angeles,  CA 90033</t>
  </si>
  <si>
    <t>90033</t>
  </si>
  <si>
    <t>DACE</t>
  </si>
  <si>
    <t>ELIZABETH LC</t>
  </si>
  <si>
    <t>4811 Elizabeth St,  Cudahy,  CA 90201</t>
  </si>
  <si>
    <t>90201</t>
  </si>
  <si>
    <t>Evans CAS</t>
  </si>
  <si>
    <t>717 N Figueroa St,  Los Angeles,  CA 90012</t>
  </si>
  <si>
    <t>90012</t>
  </si>
  <si>
    <t>EVERGREEN HS</t>
  </si>
  <si>
    <t>13101 Dronfield Ave,  Sylmar,  CA 91342</t>
  </si>
  <si>
    <t>91342</t>
  </si>
  <si>
    <t>Friedman Occupational Center</t>
  </si>
  <si>
    <t>1646 S Olive St,  Los Angeles,  CA 90015</t>
  </si>
  <si>
    <t>90015</t>
  </si>
  <si>
    <t>GAGE MS</t>
  </si>
  <si>
    <t>2880 E Gage Ave,  Huntington Park,  CA 90255</t>
  </si>
  <si>
    <t>90255</t>
  </si>
  <si>
    <t>GARFIELD SH</t>
  </si>
  <si>
    <t>5101 E. 6th St.,  Los Angeles,  CA 90022</t>
  </si>
  <si>
    <t>Garvanza ES Tech/Leadership Magnet</t>
  </si>
  <si>
    <t>317 N Ave 62,  Los Angeles,  CA 90042</t>
  </si>
  <si>
    <t>GRANT EL</t>
  </si>
  <si>
    <t>1530 N Wilton Pl,  Los Angeles,  CA 90028</t>
  </si>
  <si>
    <t>Hamasaki Medical/Science Magnet School</t>
  </si>
  <si>
    <t>4865 E First St,  Los Angeles,  CA 90022</t>
  </si>
  <si>
    <t>Harbor Occupational Center</t>
  </si>
  <si>
    <t>740 N Pacific Ave,  San Pedro,  CA 90731</t>
  </si>
  <si>
    <t>HARTE PREP MS</t>
  </si>
  <si>
    <t>9301 S Hoover St,  Los Angeles,  CA 90044</t>
  </si>
  <si>
    <t>HARVARD EL</t>
  </si>
  <si>
    <t>330 North Harvard Boulevard,  Los Angeles,  CA 90004</t>
  </si>
  <si>
    <t>HOLLYWOOD SH</t>
  </si>
  <si>
    <t>1521 N Highland Ave,  Los Angeles,  CA 90028</t>
  </si>
  <si>
    <t>HOPE HS</t>
  </si>
  <si>
    <t>7840 Towne Ave,  Los Angeles,  CA 90003</t>
  </si>
  <si>
    <t>INDEPENDENCE HS</t>
  </si>
  <si>
    <t>6501 Balboa Blvd,  Lake Balboa,  CA 91406</t>
  </si>
  <si>
    <t>91406</t>
  </si>
  <si>
    <t>IRVING MME MAG</t>
  </si>
  <si>
    <t>3010 Estara Ave,  Los Angeles,  CA 90065</t>
  </si>
  <si>
    <t>KAHLO HS</t>
  </si>
  <si>
    <t>1924 S Los Angeles St,  Los Angeles,  CA 90011</t>
  </si>
  <si>
    <t>90011</t>
  </si>
  <si>
    <t>KINGSLEY EL</t>
  </si>
  <si>
    <t>5200 W Virginia Ave,  Los Angeles,  CA 90029</t>
  </si>
  <si>
    <t>90029</t>
  </si>
  <si>
    <t>LE CONTE MS</t>
  </si>
  <si>
    <t>1316 N Bronson Ave,  Hollywood,  CA 90028</t>
  </si>
  <si>
    <t>Leichman Career Preparatory &amp; Transit Ct</t>
  </si>
  <si>
    <t>19034 Gault St,  Reseda,  CA 91335</t>
  </si>
  <si>
    <t>91335</t>
  </si>
  <si>
    <t>LEWIS HS</t>
  </si>
  <si>
    <t>12508 Wicks St,  Sun Valley,  CA 91352</t>
  </si>
  <si>
    <t>91352</t>
  </si>
  <si>
    <t>LOKRANTZ SP ED CTR</t>
  </si>
  <si>
    <t>19451 Wyandotte St,  Reseda,  CA 91335</t>
  </si>
  <si>
    <t>LONDON HS</t>
  </si>
  <si>
    <t>12924 Oxnard St,  Van Nuys,  CA 91401</t>
  </si>
  <si>
    <t>Los Angeles CAS</t>
  </si>
  <si>
    <t>4650 W Olympic Blvd,  Los Angeles,  CA 90019</t>
  </si>
  <si>
    <t>Lowman Sp Ed &amp; Career Transition Center</t>
  </si>
  <si>
    <t>12827 Saticoy St,  N Hollywood,  CA 91605</t>
  </si>
  <si>
    <t>91605</t>
  </si>
  <si>
    <t>MALABAR EL</t>
  </si>
  <si>
    <t>3200 E Malabar St,  Los Angeles,  CA 90063</t>
  </si>
  <si>
    <t>MARLTON</t>
  </si>
  <si>
    <t>4000 Santo Tomas Dr,  Los Angeles,  CA 90008</t>
  </si>
  <si>
    <t>90008</t>
  </si>
  <si>
    <t>MC ALISTER HS CYESIS</t>
  </si>
  <si>
    <t>611 S Corondolet St,  Los Angeles,  CA 90057</t>
  </si>
  <si>
    <t>90057</t>
  </si>
  <si>
    <t>MC KINLEY EL</t>
  </si>
  <si>
    <t>7812 Mc Kinley Ave,  Los Angeles,  CA 90001</t>
  </si>
  <si>
    <t>MCBRIDE SP ED CTR</t>
  </si>
  <si>
    <t>3960 Centinela Ave,  Los Angeles,  CA 90066</t>
  </si>
  <si>
    <t>90066</t>
  </si>
  <si>
    <t>METROPOLITAN HS</t>
  </si>
  <si>
    <t>727 S Wilson St,  Los Angeles,  CA 90021</t>
  </si>
  <si>
    <t>90021</t>
  </si>
  <si>
    <t>MILLER CTC</t>
  </si>
  <si>
    <t>8218 Vanalden Ave,  Reseda,  CA 91335</t>
  </si>
  <si>
    <t>MIRAMONTE EL</t>
  </si>
  <si>
    <t>1400 E 68th St,  Los Angeles,  CA 90001</t>
  </si>
  <si>
    <t>MONTE VISTA EL</t>
  </si>
  <si>
    <t>5423 Monte Vista St,  Los Angeles,  CA 90042</t>
  </si>
  <si>
    <t>MONTEREY HS</t>
  </si>
  <si>
    <t>466 S Fraser Ave,  Los Angeles,  CA 90022</t>
  </si>
  <si>
    <t>MOORE M/S/T ACAD</t>
  </si>
  <si>
    <t>1321 E 61st St,  Los Angeles,  CA 90001</t>
  </si>
  <si>
    <t>MT LUKENS HS</t>
  </si>
  <si>
    <t>7705 Summitrose St,  Tujunga,  CA 91042</t>
  </si>
  <si>
    <t>91042</t>
  </si>
  <si>
    <t>MULTNOMAH EL</t>
  </si>
  <si>
    <t>2101 N Indiana Ave,  Los Angeles,  CA 90032</t>
  </si>
  <si>
    <t>90032</t>
  </si>
  <si>
    <t>N Valley Occupational Ctr</t>
  </si>
  <si>
    <t>11450 Sharp Ave,  Mission Hills,  CA 91345</t>
  </si>
  <si>
    <t>91345</t>
  </si>
  <si>
    <t>OWENSMOUTH HS</t>
  </si>
  <si>
    <t>6921 Jordan Ave,  Canoga Park,  CA 91303</t>
  </si>
  <si>
    <t>91303</t>
  </si>
  <si>
    <t>PACIFIC BLVD SCHOOL</t>
  </si>
  <si>
    <t>2660 E 57th St,  Huntington Prk,  CA 90255</t>
  </si>
  <si>
    <t>PARMELEE EL</t>
  </si>
  <si>
    <t>1338 E 76th Pl,  Los Angeles,  CA 90001</t>
  </si>
  <si>
    <t>PEREZ SP ED CTR</t>
  </si>
  <si>
    <t>4540 Michigan Ave,  Los Angeles,  CA 90022</t>
  </si>
  <si>
    <t>QUEEN ANNE EL</t>
  </si>
  <si>
    <t>1212 Queen Anne Pl,  Los Angeles,  CA 90019</t>
  </si>
  <si>
    <t>RAMONA EL</t>
  </si>
  <si>
    <t>1133 N Mariposa Ave,  Los Angeles,  CA 90029</t>
  </si>
  <si>
    <t>RAMONA HS</t>
  </si>
  <si>
    <t>231 S Alma Ave,  Los Angeles,  CA 90063</t>
  </si>
  <si>
    <t>Richard N Slawson SE Occ Ctr</t>
  </si>
  <si>
    <t>5500 Rickenbacker Rd, Bell,  CA 90201</t>
  </si>
  <si>
    <t>RILEY HS CYESIS</t>
  </si>
  <si>
    <t>1524 E 103rd St,  Los Angeles,  CA 90002</t>
  </si>
  <si>
    <t>RIORDAN PC</t>
  </si>
  <si>
    <t>5531 Monte Vista St,  Los Angeles,  CA 90042</t>
  </si>
  <si>
    <t>ROCKDALE VAPA MAG</t>
  </si>
  <si>
    <t>1303 Yosemite Dr,  Los Angeles,  CA 90041</t>
  </si>
  <si>
    <t>Rodia HS</t>
  </si>
  <si>
    <t>2701 Sequoia Drive,  South Gate,  CA 90280</t>
  </si>
  <si>
    <t>90280</t>
  </si>
  <si>
    <t>ROYBAL LC</t>
  </si>
  <si>
    <t>1200 W Colton Street,  Los Angeles,  CA 90026</t>
  </si>
  <si>
    <t>SAN ANTONIO HS</t>
  </si>
  <si>
    <t>2911 Belgrade Avenue,  Huntington Park,  CA 90255</t>
  </si>
  <si>
    <t>San Pascual Avenue Elementary STEAM Magn</t>
  </si>
  <si>
    <t>815 San Pascual Ave,  Los Angeles,  CA 90042</t>
  </si>
  <si>
    <t>SATURN EL</t>
  </si>
  <si>
    <t>5360 Saturn St,  Los Angeles,  CA 90019</t>
  </si>
  <si>
    <t>Sophia T Salvin Spec Ed Center</t>
  </si>
  <si>
    <t>1925 Budlong Ave,  Los Angeles,  CA 90007</t>
  </si>
  <si>
    <t>90007</t>
  </si>
  <si>
    <t>SOUTH PARK EL</t>
  </si>
  <si>
    <t>8510 Towne Ave,  Los Angeles,  CA 90003</t>
  </si>
  <si>
    <t>STONEY POINT HS</t>
  </si>
  <si>
    <t>10010 De Soto Ave,  Chatsworth,  CA 91311</t>
  </si>
  <si>
    <t>91311</t>
  </si>
  <si>
    <t>THOREAU HS</t>
  </si>
  <si>
    <t>5429 Quakertown Ave,  Woodland Hills,  CA 91364</t>
  </si>
  <si>
    <t>91364</t>
  </si>
  <si>
    <t>TOLAND WAY EL</t>
  </si>
  <si>
    <t>4545 Toland Way,  Los Angeles,  CA 90041</t>
  </si>
  <si>
    <t>UTAH EL</t>
  </si>
  <si>
    <t>255 Gabriel Garcia Marquez St,  Los Angeles,  CA 90033</t>
  </si>
  <si>
    <t>VAN NESS EL</t>
  </si>
  <si>
    <t>501 N Van Ness Ave,  Los Angeles,  CA 90004</t>
  </si>
  <si>
    <t>Venice CAS</t>
  </si>
  <si>
    <t>13000 W Venice Blvd,  Los Angeles,  CA 90066</t>
  </si>
  <si>
    <t>VINE EL</t>
  </si>
  <si>
    <t>955 N Vine St,  Los Angeles,  CA 90038</t>
  </si>
  <si>
    <t>WALNUT PARK MS SJ/SL</t>
  </si>
  <si>
    <t>7500 Marbrisa Ave,  Walnut Park,  CA 90255</t>
  </si>
  <si>
    <t>Waters Emp Prep Cntr</t>
  </si>
  <si>
    <t>10925 S Central,  Los Angeles,  CA 90059</t>
  </si>
  <si>
    <t>West Valley Occupational Ctr</t>
  </si>
  <si>
    <t>6200 Winnetka Ave,  Woodland Hills,  CA 91367</t>
  </si>
  <si>
    <t>91367</t>
  </si>
  <si>
    <t>WHITMAN HS</t>
  </si>
  <si>
    <t>7795 Rosewood Ave,  Los Angeles,  CA 90036</t>
  </si>
  <si>
    <t>90036</t>
  </si>
  <si>
    <t>Widney Career Prep &amp; Tran Ctr</t>
  </si>
  <si>
    <t>2302 S Gramercy Pl,  Los Angeles,  CA 90018</t>
  </si>
  <si>
    <t>WILLENBERG SP ED CTR</t>
  </si>
  <si>
    <t>308 Weymouth Ave,  San Pedro,  CA 90732</t>
  </si>
  <si>
    <t>WILSHIRE CREST EL</t>
  </si>
  <si>
    <t>5241 W Olympic Blvd,  Los Angeles,  CA 90036</t>
  </si>
  <si>
    <t>WILSHIRE PARK EL</t>
  </si>
  <si>
    <t>4063 Ingraham St,  Los Angeles,  CA 90005</t>
  </si>
  <si>
    <t>WILTON PL EL</t>
  </si>
  <si>
    <t>745 S Wilton Pl,  Los Angeles,  CA 90005</t>
  </si>
  <si>
    <t>WOODEN HS</t>
  </si>
  <si>
    <t>18741 Elkwood St,  Reseda,  CA 91335</t>
  </si>
  <si>
    <t>YORKDALE EL</t>
  </si>
  <si>
    <t>5657 Meridian St,  Los Angeles,  CA 90042</t>
  </si>
  <si>
    <t>YTH OPP UNLTD ALT HS</t>
  </si>
  <si>
    <t>915 West Manchester Avenue,  Los Angeles,  CA 90044</t>
  </si>
  <si>
    <t>2ND ST EL</t>
  </si>
  <si>
    <t>1942 E Second St,  Los Angeles,  CA 90033</t>
  </si>
  <si>
    <t>4TH ST EL</t>
  </si>
  <si>
    <t>420 S Amalia Ave,  Los Angeles,  CA 90022</t>
  </si>
  <si>
    <t>4th Street Primary Center</t>
  </si>
  <si>
    <t>469 Amalia Ave,  Los Angeles,  CA 90022</t>
  </si>
  <si>
    <t>ALBION EL</t>
  </si>
  <si>
    <t>322 S Ave 18,  Los Angeles,  CA 90031</t>
  </si>
  <si>
    <t>90031</t>
  </si>
  <si>
    <t>AMANECER PC</t>
  </si>
  <si>
    <t>832 S Eastman Ave,  Los Angeles,  CA 90023</t>
  </si>
  <si>
    <t>90023</t>
  </si>
  <si>
    <t>ANN EL</t>
  </si>
  <si>
    <t>126 E Bloom St,  Los Angeles,  CA 90012</t>
  </si>
  <si>
    <t>ANTON EL</t>
  </si>
  <si>
    <t>831 N Bonnie Beach Pl,  Los Angeles,  CA 90063</t>
  </si>
  <si>
    <t>BELL SH</t>
  </si>
  <si>
    <t>4328 Bell Ave,  Bell,  CA 90201</t>
  </si>
  <si>
    <t>BELVEDERE EL</t>
  </si>
  <si>
    <t>3724 E First St,  Los Angeles,  CA 90063</t>
  </si>
  <si>
    <t>BELVEDERE MS</t>
  </si>
  <si>
    <t>312 N Record Ave,  Los Angeles,  CA 90063</t>
  </si>
  <si>
    <t>Boyle Heights HS STEM Magnet</t>
  </si>
  <si>
    <t>2550 E. 6th St,  Los Angeles,  CA 90023</t>
  </si>
  <si>
    <t>BRAVO MEDICAL MAG</t>
  </si>
  <si>
    <t>1200 N Cornwell St,  Los Angeles,  CA 90033</t>
  </si>
  <si>
    <t>BREED EL</t>
  </si>
  <si>
    <t>2226 E Third St,  Los Angeles,  CA 90033</t>
  </si>
  <si>
    <t>BRIDGE EL</t>
  </si>
  <si>
    <t>605 N Boyle Ave,  Los Angeles,  CA 90033</t>
  </si>
  <si>
    <t>BRYSON EL</t>
  </si>
  <si>
    <t>4470 Missouri Ave,  South Gate,  CA 90280</t>
  </si>
  <si>
    <t>CHAVEZ EL</t>
  </si>
  <si>
    <t>5243 Oakland St,  Los Angeles,  CA 90032</t>
  </si>
  <si>
    <t>CITY TERRACE EL</t>
  </si>
  <si>
    <t>4350 City Terrace Dr,  Los Angeles,  CA 90063</t>
  </si>
  <si>
    <t>CORONA EL</t>
  </si>
  <si>
    <t>3825 Bell Ave,  Bell,  CA 90201</t>
  </si>
  <si>
    <t>DENA EL</t>
  </si>
  <si>
    <t>1314 Dacotah St,  Los Angeles,  CA 90023</t>
  </si>
  <si>
    <t>EASTMAN EL</t>
  </si>
  <si>
    <t>4112 E Olympic Bl,  Los Angeles,  CA 90023</t>
  </si>
  <si>
    <t>EL SERENO EL</t>
  </si>
  <si>
    <t>3838 Rosemead Ave,  Los Angeles,  CA 90032</t>
  </si>
  <si>
    <t>EL SERENO MS</t>
  </si>
  <si>
    <t>2839 N Eastern Ave,  Los Angeles,  CA 90032</t>
  </si>
  <si>
    <t>ESCALANTE EL</t>
  </si>
  <si>
    <t>4443 Live Oak St,  Cudahy,  CA 90201</t>
  </si>
  <si>
    <t>ESCUTIA PC</t>
  </si>
  <si>
    <t>6401 Bear Ave,  Bell,  CA 90201</t>
  </si>
  <si>
    <t>Esteban Torres HS Campus</t>
  </si>
  <si>
    <t>4211 Dozier St,  Los Angeles,  CA 90063</t>
  </si>
  <si>
    <t>EUCLID EL</t>
  </si>
  <si>
    <t>806 Euclid Ave,  Los Angeles,  CA 90023</t>
  </si>
  <si>
    <t>EVERGREEN EL</t>
  </si>
  <si>
    <t>2730 Ganahl St,  Los Angeles,  CA 90033</t>
  </si>
  <si>
    <t>FARMDALE EL</t>
  </si>
  <si>
    <t>2660 Ruth Swiggett Drive,  Los Angeles,  CA 90032</t>
  </si>
  <si>
    <t>FISHBURN EL</t>
  </si>
  <si>
    <t>5701 Fishburn Ave,  Maywood,  CA 90270</t>
  </si>
  <si>
    <t>90270</t>
  </si>
  <si>
    <t>FLORENCE EL</t>
  </si>
  <si>
    <t>7211 Bell Ave,  Los Angeles,  CA 90001</t>
  </si>
  <si>
    <t>FORD BLVD EL</t>
  </si>
  <si>
    <t>1112 S Ford Blvd,  Los Angeles,  CA 90022</t>
  </si>
  <si>
    <t>GARZA PC</t>
  </si>
  <si>
    <t>2705 E Hostetter St,  Los Angeles,  CA 90023</t>
  </si>
  <si>
    <t>GATES EL</t>
  </si>
  <si>
    <t>3333 Manitou Ave,  Los Angeles,  CA 90031</t>
  </si>
  <si>
    <t>GLEN ALTA EL</t>
  </si>
  <si>
    <t>3410 Sierra St,  Los Angeles,  CA 90031</t>
  </si>
  <si>
    <t>GRIFFIN EL</t>
  </si>
  <si>
    <t>2025 Griffin Ave,  Los Angeles,  CA 90031</t>
  </si>
  <si>
    <t>Griffith MS STEAM Magnet</t>
  </si>
  <si>
    <t>4765 E. 4th St.,  Los Angeles,  CA 90022</t>
  </si>
  <si>
    <t>HARRISON EL</t>
  </si>
  <si>
    <t>3529 City Terrace Dr,  Los Angeles,  CA 90063</t>
  </si>
  <si>
    <t>HELIOTROPE EL</t>
  </si>
  <si>
    <t>5911 Woodlawn Ave,  Maywood,  CA 90270</t>
  </si>
  <si>
    <t>HILLSIDE EL</t>
  </si>
  <si>
    <t>120 E Ave 35,  Los Angeles,  CA 90031</t>
  </si>
  <si>
    <t>HOLLENBECK MS</t>
  </si>
  <si>
    <t>2510 E. 6th St.,  Los Angeles,  CA 90023</t>
  </si>
  <si>
    <t>HOLMES EL</t>
  </si>
  <si>
    <t>5108 Holmes Ave,  Los Angeles,  CA 90058</t>
  </si>
  <si>
    <t>90058</t>
  </si>
  <si>
    <t>HOPE EL</t>
  </si>
  <si>
    <t>7560 State St,  Huntington Park,  CA 90255</t>
  </si>
  <si>
    <t>HUGHES EL</t>
  </si>
  <si>
    <t>4242 Clara St,  Cudahy,  CA 90201</t>
  </si>
  <si>
    <t>HUMPHREYS EL</t>
  </si>
  <si>
    <t>500 S Humphreys Ave,  Los Angeles,  CA 90022</t>
  </si>
  <si>
    <t>HUNTINGTON DR EL</t>
  </si>
  <si>
    <t>4435 N Huntington Dr,  Los Angeles,  CA 90032</t>
  </si>
  <si>
    <t>HUNTINGTON PARK EL</t>
  </si>
  <si>
    <t>6055 Corona Ave,  Huntington Park,  CA 90255</t>
  </si>
  <si>
    <t>HUNTINGTON PARK SH</t>
  </si>
  <si>
    <t>6020 Miles Ave,  Huntington Park,  CA 90255</t>
  </si>
  <si>
    <t>INDEPENDENCE EL</t>
  </si>
  <si>
    <t>8435 Victoria Ave,  South Gate,  CA 90280</t>
  </si>
  <si>
    <t>INTERNATIONAL ST LC</t>
  </si>
  <si>
    <t>5225 Tweedy Blvd,  South Gate,  CA 90280</t>
  </si>
  <si>
    <t>KENNEDY EL</t>
  </si>
  <si>
    <t>4010 E Ramboz Dr,  Los Angeles,  CA 90063</t>
  </si>
  <si>
    <t>LANE EL</t>
  </si>
  <si>
    <t>1500 Avenida Cesar Chavez,  Monterey Park,  CA 91754</t>
  </si>
  <si>
    <t>91754</t>
  </si>
  <si>
    <t>LATONA EL</t>
  </si>
  <si>
    <t>4312 Berenice Ave,  Los Angeles,  CA 90031</t>
  </si>
  <si>
    <t>LEGACY SH STEAM</t>
  </si>
  <si>
    <t>LIBERTY EL</t>
  </si>
  <si>
    <t>2728 Liberty Blvd,  South Gate,  CA 90280</t>
  </si>
  <si>
    <t>LILLIAN EL</t>
  </si>
  <si>
    <t>5909 Lillian St,  Los Angeles,  CA 90001</t>
  </si>
  <si>
    <t>LINCOLN SH</t>
  </si>
  <si>
    <t>3501 N Broadway,  Los Angeles,  CA 90031</t>
  </si>
  <si>
    <t>LOMA VISTA EL</t>
  </si>
  <si>
    <t>3629 E 58th St,  Maywood,  CA 90270</t>
  </si>
  <si>
    <t>LORENA EL</t>
  </si>
  <si>
    <t>1015 S Lorena St,  Los Angeles,  CA 90023</t>
  </si>
  <si>
    <t>LORETO EL</t>
  </si>
  <si>
    <t>3408 Arroyo Seco Ave,  Los Angeles,  CA 90065</t>
  </si>
  <si>
    <t>MADISON EL</t>
  </si>
  <si>
    <t>9820 Madison Ave,  South Gate,  CA 90280</t>
  </si>
  <si>
    <t>MARIANNA EL</t>
  </si>
  <si>
    <t>4215 E Gleason St,  Los Angeles,  CA 90063</t>
  </si>
  <si>
    <t>MARQUEZ SH HPIAM</t>
  </si>
  <si>
    <t>6361 Cottage St,  Huntington Park,  CA 90255</t>
  </si>
  <si>
    <t>MAYWOOD ACADEMY SH</t>
  </si>
  <si>
    <t>6125 Pine Ave,  Maywood,  CA 90270</t>
  </si>
  <si>
    <t>Maywood Center for Enriched Studies Mag</t>
  </si>
  <si>
    <t>5800 King Ave.,  Maywood,  CA 90270</t>
  </si>
  <si>
    <t>MAYWOOD EL</t>
  </si>
  <si>
    <t>5200 Cudahy Ave,  Maywood,  CA 90270</t>
  </si>
  <si>
    <t>MENDEZ SH</t>
  </si>
  <si>
    <t>1200 Plaza Del Sol,  Los Angeles,  CA 90033</t>
  </si>
  <si>
    <t>MIDDLETON EL</t>
  </si>
  <si>
    <t>6537 Malabar St,  Huntington Park,  CA 90255</t>
  </si>
  <si>
    <t>MIDDLETON PC</t>
  </si>
  <si>
    <t>2410 Zoe Ave,  Huntington Park,  CA 90255</t>
  </si>
  <si>
    <t>MILES EL</t>
  </si>
  <si>
    <t>6720 Miles Ave,  Huntington Park,  CA 90255</t>
  </si>
  <si>
    <t>MONTARA AVE EL</t>
  </si>
  <si>
    <t>10018 Montara Ave,  South Gate,  CA 90280</t>
  </si>
  <si>
    <t>MURCHISON EL</t>
  </si>
  <si>
    <t>1501 Murchison St,  Los Angeles,  CA 90033</t>
  </si>
  <si>
    <t>NIGHTINGALE MS</t>
  </si>
  <si>
    <t>3311 N Figueroa St,  Los Angeles,  CA 90065</t>
  </si>
  <si>
    <t>NIMITZ MS</t>
  </si>
  <si>
    <t>6021 Carmelita Ave,  Huntington Park,  CA 90255</t>
  </si>
  <si>
    <t>NUEVA VISTA EL</t>
  </si>
  <si>
    <t>4412 Randolph St,  Bell,  CA 90201</t>
  </si>
  <si>
    <t>OCHOA LC</t>
  </si>
  <si>
    <t>5027 Live Oak Street,  Cudahy,  CA 90201</t>
  </si>
  <si>
    <t>ORCHARD ACADEMIES 2B</t>
  </si>
  <si>
    <t>6411 Orchard Ave,  Bell,  CA 90201</t>
  </si>
  <si>
    <t>PARK AVE EL</t>
  </si>
  <si>
    <t>8020 Park Avenue,  Cudahy,  CA 90201</t>
  </si>
  <si>
    <t>Robert L Stevenson College &amp; Career Prep</t>
  </si>
  <si>
    <t>725 S Indiana St,  Los Angeles,  CA 90023</t>
  </si>
  <si>
    <t>ROOSEVELT SH</t>
  </si>
  <si>
    <t>2530 E. 4th Street,  Los Angeles,  CA 90033</t>
  </si>
  <si>
    <t>ROWAN EL</t>
  </si>
  <si>
    <t>600 S Rowan Ave,  Los Angeles,  CA 90023</t>
  </si>
  <si>
    <t>ROYBAL-ALLARD EL</t>
  </si>
  <si>
    <t>3232 Saturn Ave,  Huntington Park,  CA 90255</t>
  </si>
  <si>
    <t>San Antonio ES STEM Magnet</t>
  </si>
  <si>
    <t>6222 State St,  Huntington Park,  CA 90255</t>
  </si>
  <si>
    <t>SAN GABRIEL EL</t>
  </si>
  <si>
    <t>8628 San Gabriel Ave,  South Gate,  CA 90280</t>
  </si>
  <si>
    <t>SAN MIGUEL EL</t>
  </si>
  <si>
    <t>9801 San Miguel Ave,  South Gate,  CA 90280</t>
  </si>
  <si>
    <t>SHERIDAN ST EL</t>
  </si>
  <si>
    <t>416 N Cornwell St,  Los Angeles,  CA 90033</t>
  </si>
  <si>
    <t>SIERRA PARK EL</t>
  </si>
  <si>
    <t>3170 Budau Ave,  Los Angeles,  CA 90032</t>
  </si>
  <si>
    <t>SIERRA VISTA EL</t>
  </si>
  <si>
    <t>4342 Alpha St,  Los Angeles,  CA 90032</t>
  </si>
  <si>
    <t>SOLANO EL</t>
  </si>
  <si>
    <t>615 Solano Ave,  Los Angeles,  CA 90012</t>
  </si>
  <si>
    <t>SOLIS LEARNING ACAD</t>
  </si>
  <si>
    <t>319 N. Humphreys Ave,  Los Angeles,  CA 90022</t>
  </si>
  <si>
    <t>SOTO EL</t>
  </si>
  <si>
    <t>1020 S Soto St,  Los Angeles,  CA 90023</t>
  </si>
  <si>
    <t>SOUTH EAST SH</t>
  </si>
  <si>
    <t>2720 Tweedy Blvd,  South Gate,  CA 90280</t>
  </si>
  <si>
    <t>SOUTH GATE MS</t>
  </si>
  <si>
    <t>4100 Firestone Blvd,  South Gate,  CA 90280</t>
  </si>
  <si>
    <t>SOUTH GATE SH</t>
  </si>
  <si>
    <t>3351 Firestone Blvd,  South Gate,  CA 90280</t>
  </si>
  <si>
    <t>SOUTHEAST MS</t>
  </si>
  <si>
    <t>2560 Tweedy Blvd,  South Gate,  CA 90280</t>
  </si>
  <si>
    <t>STANFORD EL</t>
  </si>
  <si>
    <t>2833 Illinois Ave,  South Gate,  CA 90280</t>
  </si>
  <si>
    <t>STANFORD PC</t>
  </si>
  <si>
    <t>3020 Kansas Avenue,  South Gate,  CA 90280</t>
  </si>
  <si>
    <t>STATE EL</t>
  </si>
  <si>
    <t>3211 Santa Ana St,  South Gate,  CA 90280</t>
  </si>
  <si>
    <t>SUNRISE EL</t>
  </si>
  <si>
    <t>2821 E. 7th St.,  Los Angeles,  CA 90023</t>
  </si>
  <si>
    <t>TORRES ELA PA MAG</t>
  </si>
  <si>
    <t>TORRES ENG &amp; TECH</t>
  </si>
  <si>
    <t>Torres HS Social Justice Ldshp Ac Magnet</t>
  </si>
  <si>
    <t>TORRES HUM/ART/TECH</t>
  </si>
  <si>
    <t>TORRES RENAISSANCE</t>
  </si>
  <si>
    <t>TWEEDY EL</t>
  </si>
  <si>
    <t>9724 Pinehurst Ave,  South Gate,  CA 90280</t>
  </si>
  <si>
    <t>VERNON CITY EL</t>
  </si>
  <si>
    <t>2360 E Vernon Ave,  Los Angeles,  CA 90058</t>
  </si>
  <si>
    <t>VICTORIA EL</t>
  </si>
  <si>
    <t>3320 Missouri Ave,  South Gate,  CA 90280</t>
  </si>
  <si>
    <t>WALNUT PARK EL</t>
  </si>
  <si>
    <t>2642 E Olive St,  Huntington Park,  CA 90255</t>
  </si>
  <si>
    <t>WILLOW EL</t>
  </si>
  <si>
    <t>2777 Willow Pl,  South Gate,  CA 90280</t>
  </si>
  <si>
    <t>WILSON SH</t>
  </si>
  <si>
    <t>4500 Multnomah St,  Los Angeles,  CA 90032</t>
  </si>
  <si>
    <t>WOODLAWN EL</t>
  </si>
  <si>
    <t>6314 Woodlawn Ave,  Bell,  CA 90201</t>
  </si>
  <si>
    <t>1ST ST EL</t>
  </si>
  <si>
    <t>2820 E First St,  Los Angeles,  CA 90033</t>
  </si>
  <si>
    <t>APPERSON EL</t>
  </si>
  <si>
    <t>10233 Woodward Ave,  Sunland,  CA 91040</t>
  </si>
  <si>
    <t>91040</t>
  </si>
  <si>
    <t>ARLETA SH</t>
  </si>
  <si>
    <t>14200 Van Nuys Blvd,  Arleta,  CA 91331</t>
  </si>
  <si>
    <t>91331</t>
  </si>
  <si>
    <t>ARMINTA EL</t>
  </si>
  <si>
    <t>11530 Strathern St,  N Hollywood,  CA 91605</t>
  </si>
  <si>
    <t>BEACHY EL</t>
  </si>
  <si>
    <t>9757 Beachy Ave,  Arleta,  CA 91331</t>
  </si>
  <si>
    <t>BELLINGHAM EL</t>
  </si>
  <si>
    <t>6728 Bellingham Avenue,  N Hollywood,  CA 91606</t>
  </si>
  <si>
    <t>91606</t>
  </si>
  <si>
    <t>BRAINARD EL</t>
  </si>
  <si>
    <t>11407 Brainard Ave,  Lakeview Terrace,  CA 91342</t>
  </si>
  <si>
    <t>BROADOUS EL</t>
  </si>
  <si>
    <t>12561 Filmore St,  Pacoima,  CA 91331</t>
  </si>
  <si>
    <t>BURBANK EL</t>
  </si>
  <si>
    <t>12215 Albers St,  N Hollywood,  CA 91607</t>
  </si>
  <si>
    <t>91607</t>
  </si>
  <si>
    <t>BURTON EL</t>
  </si>
  <si>
    <t>8111 Calhoun Ave,  Panorama City,  CA 91402</t>
  </si>
  <si>
    <t>91402</t>
  </si>
  <si>
    <t>BYRD MS</t>
  </si>
  <si>
    <t>8501 Arleta Avenue,  Sun Valley,  CA 91352</t>
  </si>
  <si>
    <t>CAMELLIA EL</t>
  </si>
  <si>
    <t>7451 Camellia Ave,  N Hollywood,  CA 91605</t>
  </si>
  <si>
    <t>CANTERBURY EL</t>
  </si>
  <si>
    <t>13670 Montague St,  Arleta,  CA 91331</t>
  </si>
  <si>
    <t>CARDENAS EL</t>
  </si>
  <si>
    <t>6900 Calhoun Ave,  Van Nuys,  CA 91405</t>
  </si>
  <si>
    <t>91405</t>
  </si>
  <si>
    <t>Carpenter Community Center</t>
  </si>
  <si>
    <t>3909 Carpenter Ave,  Studio City,  CA 91604</t>
  </si>
  <si>
    <t>91604</t>
  </si>
  <si>
    <t>Chandler El</t>
  </si>
  <si>
    <t>14030 Weddington St,  Sherman Oaks,  CA 91401</t>
  </si>
  <si>
    <t>CHAVEZ LA ARTES MAG</t>
  </si>
  <si>
    <t>1001 Arroyo Ave,  San Fernando,  CA 91340</t>
  </si>
  <si>
    <t>91340</t>
  </si>
  <si>
    <t>CHAVEZ LA ASE</t>
  </si>
  <si>
    <t>CHAVEZ LA SJ HUM AC</t>
  </si>
  <si>
    <t>Chavez Learning Acad-Technology Prep</t>
  </si>
  <si>
    <t>COLDWATER CYN EL</t>
  </si>
  <si>
    <t>6850 Coldwater Canyon Ave,  N Hollywood,  CA 91605</t>
  </si>
  <si>
    <t>COLFAX CHARTER EL</t>
  </si>
  <si>
    <t>4935 N. Colfax Avenue,  Valley Village,  CA 91601</t>
  </si>
  <si>
    <t>COLUMBUS AVE EL</t>
  </si>
  <si>
    <t>6700 Columbus Avenue,  Van Nuys,  CA 91405</t>
  </si>
  <si>
    <t>COUGHLIN EL</t>
  </si>
  <si>
    <t>11035 Borden Avenue,  Pacoima,  CA 91331</t>
  </si>
  <si>
    <t>DIXIE CYN COMM CHTR</t>
  </si>
  <si>
    <t>4220 Dixie Canyon Ave,  Sherman Oaks,  CA 91423</t>
  </si>
  <si>
    <t>91423</t>
  </si>
  <si>
    <t>DYER EL</t>
  </si>
  <si>
    <t>14500 Dyer St,  Sylmar,  CA 91342</t>
  </si>
  <si>
    <t>EAST VALLEY SH</t>
  </si>
  <si>
    <t>5525 Vineland Ave,  N Hollywood,  CA 91601</t>
  </si>
  <si>
    <t>EL DORADO EL</t>
  </si>
  <si>
    <t>12749 El Dorado Ave,  Sylmar,  CA 91342</t>
  </si>
  <si>
    <t>ERWIN EL</t>
  </si>
  <si>
    <t>13400 Erwin St,  Van Nuys,  CA 91401</t>
  </si>
  <si>
    <t>FAIR EL</t>
  </si>
  <si>
    <t>6501 Fair Ave,  N Hollywood,  CA 91606</t>
  </si>
  <si>
    <t>FERNANGELES EL</t>
  </si>
  <si>
    <t>12001 Art St,  Sun Valley,  CA 91352</t>
  </si>
  <si>
    <t>FULTON COLLEGE PREP</t>
  </si>
  <si>
    <t>7477 Kester Ave,  Van Nuys,  CA 91405</t>
  </si>
  <si>
    <t>GLENWOOD EL</t>
  </si>
  <si>
    <t>8001 Ledge Ave,  Sun Valley,  CA 91352</t>
  </si>
  <si>
    <t>GRANT SH</t>
  </si>
  <si>
    <t>13000 Oxnard St,  Van Nuys,  CA 91401</t>
  </si>
  <si>
    <t>GRIDLEY EL</t>
  </si>
  <si>
    <t>1907 8th St.,  San Fernando,  CA 91340</t>
  </si>
  <si>
    <t>HADDON EL</t>
  </si>
  <si>
    <t>10115 Haddon Ave,  Pacoima,  CA 91331</t>
  </si>
  <si>
    <t>HARDING EL</t>
  </si>
  <si>
    <t>13060 Harding St,  Sylmar,  CA 91342</t>
  </si>
  <si>
    <t>HAZELTINE EL</t>
  </si>
  <si>
    <t>7150 Hazeltine Ave,  Van Nuys,  CA 91405</t>
  </si>
  <si>
    <t>HERRICK EL</t>
  </si>
  <si>
    <t>13350 Herrick Ave,  Sylmar,  CA 91342</t>
  </si>
  <si>
    <t>HUBBARD EL</t>
  </si>
  <si>
    <t>13325 Hubbard St,  Sylmar,  CA 91342</t>
  </si>
  <si>
    <t>KESTER EL</t>
  </si>
  <si>
    <t>5353 Kester Ave,  Van Nuys,  CA 91411</t>
  </si>
  <si>
    <t>91411</t>
  </si>
  <si>
    <t>KITTRIDGE EL</t>
  </si>
  <si>
    <t>13619 Kittridge St,  Van Nuys,  CA 91401</t>
  </si>
  <si>
    <t>KORENSTEIN EL</t>
  </si>
  <si>
    <t>7650 N Ben Avenue,  North Hollywood,  CA 91605</t>
  </si>
  <si>
    <t>LANKERSHIM EL</t>
  </si>
  <si>
    <t>5250 Bakman Ave,  N Hollywood,  CA 91601</t>
  </si>
  <si>
    <t>Louis Armstrong Middle School</t>
  </si>
  <si>
    <t>5041 Sunnyslope Ave,  Sherman Oaks,  CA 91423</t>
  </si>
  <si>
    <t>MACLAY MS</t>
  </si>
  <si>
    <t>12540 Pierce Ave,  Pacoima,  CA 91331</t>
  </si>
  <si>
    <t>MADISON MS</t>
  </si>
  <si>
    <t>13000 Hart St,  N Hollywood,  CA 91605</t>
  </si>
  <si>
    <t>MONLUX EL</t>
  </si>
  <si>
    <t>6051 Bellaire Ave,  N Hollywood,  CA 91606</t>
  </si>
  <si>
    <t>MORNINGSIDE EL</t>
  </si>
  <si>
    <t>576 N Maclay Ave,  San Fernando,  CA 91340</t>
  </si>
  <si>
    <t>MOUNT GLEASON MS</t>
  </si>
  <si>
    <t>10965 Mt Gleason Ave,  Sunland,  CA 91040</t>
  </si>
  <si>
    <t>MOUNTAIN VIEW EL</t>
  </si>
  <si>
    <t>6410 Olcott St,  Tujunga,  CA 91042</t>
  </si>
  <si>
    <t>NO HOLLYWOOD SH</t>
  </si>
  <si>
    <t>5231 Colfax Ave,  N Hollywood,  CA 91601</t>
  </si>
  <si>
    <t>NOBLE EL</t>
  </si>
  <si>
    <t>8329 Noble Ave,  North Hills,  CA 91343</t>
  </si>
  <si>
    <t>91343</t>
  </si>
  <si>
    <t>O MELVENY EL</t>
  </si>
  <si>
    <t>728 Woodworth St,  San Fernando,  CA 91340</t>
  </si>
  <si>
    <t>OBAMA EL</t>
  </si>
  <si>
    <t>8150 Cedros Ave,  Panorama City,  CA 91402</t>
  </si>
  <si>
    <t>OLIVE VISTA MS</t>
  </si>
  <si>
    <t>14600 Tyler St,  Sylmar,  CA 91342</t>
  </si>
  <si>
    <t>OSCEOLA EL</t>
  </si>
  <si>
    <t>14940 Osceola St,  Sylmar,  CA 91342</t>
  </si>
  <si>
    <t>OXNARD EL</t>
  </si>
  <si>
    <t>10912 Oxnard St,  N Hollywood,  CA 91606</t>
  </si>
  <si>
    <t>PACOIMA MS</t>
  </si>
  <si>
    <t>9919 Laurel Canyon Blvd,  Pacoima,  CA 91331</t>
  </si>
  <si>
    <t>PANORAMA SH</t>
  </si>
  <si>
    <t>8015 Van Nuys Blvd,  Panorama City,  CA 91402</t>
  </si>
  <si>
    <t>PINEWOOD EL</t>
  </si>
  <si>
    <t>10111 Silverton Ave,  Tujunga,  CA 91042</t>
  </si>
  <si>
    <t>PLAINVIEW ACADEMC CA</t>
  </si>
  <si>
    <t>10819 Plainview Ave,  Tujunga,  CA 91042</t>
  </si>
  <si>
    <t>POLYTECHNIC SH</t>
  </si>
  <si>
    <t>12431 Roscoe Blvd,  Sun Valley,  CA 91352</t>
  </si>
  <si>
    <t>RANCHITO EL</t>
  </si>
  <si>
    <t>7940 Ranchito Ave,  Panorama City,  CA 91402</t>
  </si>
  <si>
    <t>REED MS</t>
  </si>
  <si>
    <t>4525 Irvine Ave,  N Hollywood,  CA 91602</t>
  </si>
  <si>
    <t>91602</t>
  </si>
  <si>
    <t>RIO VISTA EL</t>
  </si>
  <si>
    <t>4243 Satsuma Ave,  N Hollywood,  CA 91602</t>
  </si>
  <si>
    <t>Riverside Drive Charter</t>
  </si>
  <si>
    <t>13061 Riverside Dr,  Sherman Oaks,  CA 91423</t>
  </si>
  <si>
    <t>ROMER MS</t>
  </si>
  <si>
    <t>6501 Laurel Canyon Blvd,  North Hollywood,  CA 91606</t>
  </si>
  <si>
    <t>ROSCOE EL</t>
  </si>
  <si>
    <t>10765 Strathern St,  Sun Valley,  CA 91352</t>
  </si>
  <si>
    <t>SAN FERNANDO EL</t>
  </si>
  <si>
    <t>1130 Mott St,  San Fernando,  CA 91340</t>
  </si>
  <si>
    <t>SAN FERNANDO MS</t>
  </si>
  <si>
    <t>130 N Brand Blvd,  San Fernando,  CA 91340</t>
  </si>
  <si>
    <t>SAN FERNANDO SH</t>
  </si>
  <si>
    <t>11133 O'Melveny Ave,  San Fernando,  CA 91340</t>
  </si>
  <si>
    <t>SATICOY EL</t>
  </si>
  <si>
    <t>7850 Ethel Ave,  N Hollywood,  CA 91605</t>
  </si>
  <si>
    <t>SENDAK EL</t>
  </si>
  <si>
    <t>11414 W Tiara St,  N Hollywood,  CA 91601</t>
  </si>
  <si>
    <t>SHARP EL</t>
  </si>
  <si>
    <t>13800 Pierce St,  Arleta,  CA 91331</t>
  </si>
  <si>
    <t>SHERMAN OAKS EL CS</t>
  </si>
  <si>
    <t>14755 Greenleaf St,  Sherman Oaks,  CA 91403</t>
  </si>
  <si>
    <t>91403</t>
  </si>
  <si>
    <t>Stonehurst Av ES STEAM Magnet</t>
  </si>
  <si>
    <t>9851 Stonehurst Ave,  Sun Valley,  CA 91352</t>
  </si>
  <si>
    <t>STRATHERN EL</t>
  </si>
  <si>
    <t>7939 St Clair Ave,  N Hollywood,  CA 91605</t>
  </si>
  <si>
    <t>SUN VALLEY ET MAG</t>
  </si>
  <si>
    <t>7330 Bakman Ave,  Sun Valley,  CA 91352</t>
  </si>
  <si>
    <t>SUNLAND EL</t>
  </si>
  <si>
    <t>8350 Hillrose St,  Sunland,  CA 91040</t>
  </si>
  <si>
    <t>Sylmar Academy Biotech Health/Eng Magnet</t>
  </si>
  <si>
    <t>13050 Borden Ave.,  Sylmar,  CA 91342</t>
  </si>
  <si>
    <t>Sylmar Charter High School</t>
  </si>
  <si>
    <t>13050 Borden Ave,  Sylmar,  CA 91342</t>
  </si>
  <si>
    <t>SYLMAR EL</t>
  </si>
  <si>
    <t>13291 Phillippi Ave,  Sylmar,  CA 91342</t>
  </si>
  <si>
    <t>SYLMAR LDSHP ACAD</t>
  </si>
  <si>
    <t>14550 Bledsoe St.,  Sylmar,  CA 91342</t>
  </si>
  <si>
    <t>SYLVAN PARK EL</t>
  </si>
  <si>
    <t>6238 Noble Ave,  Van Nuys,  CA 91411</t>
  </si>
  <si>
    <t>TELFAIR EL</t>
  </si>
  <si>
    <t>10975 Telfair Ave,  Pacoima,  CA 91331</t>
  </si>
  <si>
    <t>The Science Academy STEM Magnet</t>
  </si>
  <si>
    <t>5525 VINELAND AVE,  NORTH HOLLYWOOD,  CA 91601</t>
  </si>
  <si>
    <t>TOLUCA LAKE EL</t>
  </si>
  <si>
    <t>4840 Cahuenga Blvd,  N Hollywood,  CA 91601</t>
  </si>
  <si>
    <t>VALERIO EL</t>
  </si>
  <si>
    <t>15035 Valerio St,  Van Nuys,  CA 91405</t>
  </si>
  <si>
    <t>Valley Oaks Center for Enr Studies Mag</t>
  </si>
  <si>
    <t>9171 Telfair Ave,  Sun Valley,  CA 91352</t>
  </si>
  <si>
    <t>VAN NUYS EL</t>
  </si>
  <si>
    <t>6464 Sylmar Ave,  Van Nuys,  CA 91401</t>
  </si>
  <si>
    <t>VAN NUYS MS</t>
  </si>
  <si>
    <t>5435 Vesper Ave,  Van Nuys,  CA 91411</t>
  </si>
  <si>
    <t>VAN NUYS SH</t>
  </si>
  <si>
    <t>6535 Cedros Ave,  Van Nuys,  CA 91411</t>
  </si>
  <si>
    <t>VENA EL</t>
  </si>
  <si>
    <t>9377 Vena Ave,  Arleta,  CA 91331</t>
  </si>
  <si>
    <t>VERDUGO HILLS SH</t>
  </si>
  <si>
    <t>10625 Plainview Ave,  Tujunga,  CA 91042</t>
  </si>
  <si>
    <t>VICTORY EL</t>
  </si>
  <si>
    <t>6315 Radford Ave,  N Hollywood,  CA 91606</t>
  </si>
  <si>
    <t>Vinedale College Preparatory Academy</t>
  </si>
  <si>
    <t>10150 La Tuna Canyon Rd,  Sun Valley,  CA 91352</t>
  </si>
  <si>
    <t>VISTA DEL VALLE ACAD</t>
  </si>
  <si>
    <t>12441 Bromont Ave,  San Fernando,  CA 91340</t>
  </si>
  <si>
    <t>VISTA MS</t>
  </si>
  <si>
    <t>15040 Roscoe Blvd,  Panorama City,  CA 91402</t>
  </si>
  <si>
    <t>ACAD FOR ENRCH SCI</t>
  </si>
  <si>
    <t>17551 Miranda St.,  Encino,  CA 91316</t>
  </si>
  <si>
    <t>91316</t>
  </si>
  <si>
    <t>Alfred B. Nobel Charter Middle</t>
  </si>
  <si>
    <t>9950 Tampa Ave,  Northridge,  CA 91324</t>
  </si>
  <si>
    <t>91324</t>
  </si>
  <si>
    <t>ALTA CALIFORNIA EL</t>
  </si>
  <si>
    <t>14859 Rayen St,  Panorama City,  CA 91402</t>
  </si>
  <si>
    <t>ANATOLA EL</t>
  </si>
  <si>
    <t>7364 Anatola Ave,  Lake Balboa,  CA 91406</t>
  </si>
  <si>
    <t>ANDASOL EL</t>
  </si>
  <si>
    <t>10126 Encino Ave,  Northridge,  CA 91325</t>
  </si>
  <si>
    <t>91325</t>
  </si>
  <si>
    <t>BALBOA G/HA MAG</t>
  </si>
  <si>
    <t>17020 Labrador St,  Northridge,  CA 91325</t>
  </si>
  <si>
    <t>BASSETT EL</t>
  </si>
  <si>
    <t>15756 Bassett St,  Lake Balboa,  CA 91406</t>
  </si>
  <si>
    <t>BECKFORD CHTR ENR ST</t>
  </si>
  <si>
    <t>19130 Tulsa St,  Northridge,  CA 91326</t>
  </si>
  <si>
    <t>91326</t>
  </si>
  <si>
    <t>BERTRAND EL</t>
  </si>
  <si>
    <t>7021 Bertrand Ave,  Reseda,  CA 91335</t>
  </si>
  <si>
    <t>BLYTHE EL</t>
  </si>
  <si>
    <t>18730 Blythe St,  Reseda,  CA 91335</t>
  </si>
  <si>
    <t>CALABASH CA</t>
  </si>
  <si>
    <t>23055 Eugene St,  Woodland Hills,  CA 91364</t>
  </si>
  <si>
    <t>Calahan Street Elementary</t>
  </si>
  <si>
    <t>18722 Knapp St,  Northridge,  CA 91324</t>
  </si>
  <si>
    <t>CALVERT CHTR FOR ES</t>
  </si>
  <si>
    <t>19850 Delano St,  Woodland Hills,  CA 91367</t>
  </si>
  <si>
    <t>CANOGA PARK EL</t>
  </si>
  <si>
    <t>7438 Topanga Canyon Blvd,  Canoga Park,  CA 91303</t>
  </si>
  <si>
    <t>CANOGA PARK SH</t>
  </si>
  <si>
    <t>6850 Topanga Canyon Blvd,  Canoga Park,  CA 91303</t>
  </si>
  <si>
    <t>CANTARA EL</t>
  </si>
  <si>
    <t>17950 Cantara St,  Reseda,  CA 91335</t>
  </si>
  <si>
    <t>CAPISTRANO EL</t>
  </si>
  <si>
    <t>8118 Capistrano Ave,  West Hills,  CA 91304</t>
  </si>
  <si>
    <t>91304</t>
  </si>
  <si>
    <t>Castlebay Lane Charter</t>
  </si>
  <si>
    <t>19010 Castlebay Ln,  Northridge,  CA 91326</t>
  </si>
  <si>
    <t>CHASE EL</t>
  </si>
  <si>
    <t>14041 Chase St,  Panorama City,  CA 91402</t>
  </si>
  <si>
    <t>CHATSWORTH CHTR HS</t>
  </si>
  <si>
    <t>10027 Lurline Ave,  Chatsworth,  CA 91311</t>
  </si>
  <si>
    <t>Chatsworth Park ES UP/CD Magnet</t>
  </si>
  <si>
    <t>22005 Devonshire St,  Chatsworth,  CA 91311</t>
  </si>
  <si>
    <t>CLEVELAND CHTR HS</t>
  </si>
  <si>
    <t>8140 Vanalden Ave,  Reseda,  CA 91335</t>
  </si>
  <si>
    <t>COHASSET EL</t>
  </si>
  <si>
    <t>15810 Saticoy St,  Lake Balboa,  CA 91406</t>
  </si>
  <si>
    <t>COLUMBUS MS</t>
  </si>
  <si>
    <t>22250 Elkwood St,  Canoga Park,  CA 91304</t>
  </si>
  <si>
    <t>DANUBE EL</t>
  </si>
  <si>
    <t>11220 Danube Ave,  Granada Hills,  CA 91344</t>
  </si>
  <si>
    <t>Darby Avenue Elementary</t>
  </si>
  <si>
    <t>10818 Darby Ave,  Porter Ranch,  CA 91326</t>
  </si>
  <si>
    <t>DEARBORN EL CA</t>
  </si>
  <si>
    <t>9240 Wish Ave,  Northridge,  CA 91325</t>
  </si>
  <si>
    <t>EL ORO WAY CHTR CES</t>
  </si>
  <si>
    <t>12230 El Oro Way,  Granada Hills,  CA 91344</t>
  </si>
  <si>
    <t>Emelita St El</t>
  </si>
  <si>
    <t>17931 Hatteras St,  Encino,  CA 91316</t>
  </si>
  <si>
    <t>Enadia Way Tech Charter</t>
  </si>
  <si>
    <t>22944 Enadia Way,  West Hills,  CA 91307</t>
  </si>
  <si>
    <t>91307</t>
  </si>
  <si>
    <t>ENCINO CHARTER EL</t>
  </si>
  <si>
    <t>16941 Addison St,  Encino,  CA 91316</t>
  </si>
  <si>
    <t>FROST MS</t>
  </si>
  <si>
    <t>12314 Bradford Pl,  Granada Hills,  CA 91344</t>
  </si>
  <si>
    <t>FULLBRIGHT EL</t>
  </si>
  <si>
    <t>6940 Fullbright Ave,  Winnetka,  CA 91306</t>
  </si>
  <si>
    <t>91306</t>
  </si>
  <si>
    <t>GARDEN GROVE EL</t>
  </si>
  <si>
    <t>18141 Valerio St,  Reseda,  CA 91335</t>
  </si>
  <si>
    <t>Gaspar de Portola Charter Middle</t>
  </si>
  <si>
    <t>18720 Linnet St,  Tarzana,  CA 91356</t>
  </si>
  <si>
    <t>91356</t>
  </si>
  <si>
    <t>GAULT EL</t>
  </si>
  <si>
    <t>17000 Gault St,  Lake Balboa,  CA 91406</t>
  </si>
  <si>
    <t>George E Hale Charter Acad</t>
  </si>
  <si>
    <t>23830 Califa St,  Woodland Hills,  CA 91367</t>
  </si>
  <si>
    <t>GERMAIN ACAD AA</t>
  </si>
  <si>
    <t>20730 Germain St,  Chatsworth,  CA 91311</t>
  </si>
  <si>
    <t>GLEDHILL EL</t>
  </si>
  <si>
    <t>16030 Gledhill St,  North Hills,  CA 91343</t>
  </si>
  <si>
    <t>Granada Elementary</t>
  </si>
  <si>
    <t>17170 Tribune St,  Granada Hills,  CA 91344</t>
  </si>
  <si>
    <t>HAMLIN CA</t>
  </si>
  <si>
    <t>22627 Hamlin St,  West Hills,  CA 91307</t>
  </si>
  <si>
    <t>HART ST EL</t>
  </si>
  <si>
    <t>21040 Hart St,  Canoga Park,  CA 91303</t>
  </si>
  <si>
    <t>Haskell STEAM Magnet</t>
  </si>
  <si>
    <t>15850 Tulsa St,  Granada Hills,  CA 91344</t>
  </si>
  <si>
    <t>HAYNES CES</t>
  </si>
  <si>
    <t>6624 Lockhurst Drive,  West Hills,  CA 91307</t>
  </si>
  <si>
    <t>HENRY MS</t>
  </si>
  <si>
    <t>17340 San Jose St,  Granada Hills,  CA 91344</t>
  </si>
  <si>
    <t>HESBY OAKS LEAD CHTR</t>
  </si>
  <si>
    <t>15530 Hesby St,  Encino,  CA 91436</t>
  </si>
  <si>
    <t>91436</t>
  </si>
  <si>
    <t>HOLMES MS</t>
  </si>
  <si>
    <t>9351 Paso Robles Ave,  Northridge,  CA 91325</t>
  </si>
  <si>
    <t>JUSTICE ST ACAD CHTR</t>
  </si>
  <si>
    <t>23350 Justice St,  West Hills,  CA 91304</t>
  </si>
  <si>
    <t>KENNEDY SH</t>
  </si>
  <si>
    <t>11254 Gothic Ave,  Granada Hills,  CA 91344</t>
  </si>
  <si>
    <t>KNOLLWOOD PREP ACAD</t>
  </si>
  <si>
    <t>11822 Gerald Ae,  Granada Hills,  CA 91344</t>
  </si>
  <si>
    <t>Lake Balboa College Prep Magnet K-12</t>
  </si>
  <si>
    <t>6701 Balboa Blvd,  Lake Balboa,  CA 91406</t>
  </si>
  <si>
    <t>LANAI EL</t>
  </si>
  <si>
    <t>4241 Lanai Rd,  Encino,  CA 91436</t>
  </si>
  <si>
    <t>LANGDON EL</t>
  </si>
  <si>
    <t>8817 Langdon Ave,  North Hills,  CA 91343</t>
  </si>
  <si>
    <t>LASSEN EL</t>
  </si>
  <si>
    <t>15017 Superior St,  North Hills,  CA 91343</t>
  </si>
  <si>
    <t>LAWRENCE MS</t>
  </si>
  <si>
    <t>10100 Variel Ave,  Chatsworth,  CA 91311</t>
  </si>
  <si>
    <t>LEMAY EL</t>
  </si>
  <si>
    <t>17520 Vanowen St,  Lake Balboa,  CA 91406</t>
  </si>
  <si>
    <t>LIGGETT EL</t>
  </si>
  <si>
    <t>9373 Moonbeam Ave,  Panorama City,  CA 91402</t>
  </si>
  <si>
    <t>LIMERICK EL</t>
  </si>
  <si>
    <t>8530 Limerick Ave,  Winnetka,  CA 91306</t>
  </si>
  <si>
    <t>LOCKHURST DR CHTR EL</t>
  </si>
  <si>
    <t>6170 Lockhurst Dr,  Woodland Hills,  CA 91367</t>
  </si>
  <si>
    <t>LORNE EL</t>
  </si>
  <si>
    <t>17440 Lorne St,  Northridge,  CA 91325</t>
  </si>
  <si>
    <t>MAYALL EL</t>
  </si>
  <si>
    <t>16701 Mayall St,  North Hills,  CA 91343</t>
  </si>
  <si>
    <t>MELVIN EL</t>
  </si>
  <si>
    <t>7700 Melvin Ave,  Reseda,  CA 91335</t>
  </si>
  <si>
    <t>MONROE SH</t>
  </si>
  <si>
    <t>9229 Haskell Ave,  North Hills,  CA 91343</t>
  </si>
  <si>
    <t>MOSK EL</t>
  </si>
  <si>
    <t>7335 Lubao Avenue,  Winnetka,  CA 91306</t>
  </si>
  <si>
    <t>MULHOLLAND MS</t>
  </si>
  <si>
    <t>17120 Vanowen St,  Lake Balboa,  CA 91406</t>
  </si>
  <si>
    <t>NAPA EL</t>
  </si>
  <si>
    <t>19010 Napa St,  Northridge,  CA 91324</t>
  </si>
  <si>
    <t>NESTLE AVE CHARTER</t>
  </si>
  <si>
    <t>5060 Nestle Ave,  Tarzana,  CA 91356</t>
  </si>
  <si>
    <t>NEVADA EL</t>
  </si>
  <si>
    <t>22120 Chase St,  West Hills,  CA 91304</t>
  </si>
  <si>
    <t>NEWCASTLE EL</t>
  </si>
  <si>
    <t>6520 Newcastle Ave,  Reseda,  CA 91335</t>
  </si>
  <si>
    <t>NORTHRIDGE ACAD SH</t>
  </si>
  <si>
    <t>9601 Zelzah Ave,  Northridge,  CA 91325</t>
  </si>
  <si>
    <t>NORTHRIDGE MS</t>
  </si>
  <si>
    <t>17960 Chase St,  Northridge,  CA 91325</t>
  </si>
  <si>
    <t>PANORAMA CITY EL</t>
  </si>
  <si>
    <t>8600 Kester Avenue,  Panorama City,  CA 91402</t>
  </si>
  <si>
    <t>PARKS LC</t>
  </si>
  <si>
    <t>8855 Noble Ave,  North Hills,  CA 91343</t>
  </si>
  <si>
    <t>Parthenia Academy of Arts and Technology</t>
  </si>
  <si>
    <t>16825 Napa St,  North Hills,  CA 91343</t>
  </si>
  <si>
    <t>PEARL JOURN/COMM MAG</t>
  </si>
  <si>
    <t>6649 Balboa Blvd,  Lake Balboa,  CA 91406</t>
  </si>
  <si>
    <t>PLUMMER EL</t>
  </si>
  <si>
    <t>9340 Noble Ave,  North Hills,  CA 91343</t>
  </si>
  <si>
    <t>POMELO COMMUNITY CS</t>
  </si>
  <si>
    <t>7633 March Ave,  West Hills,  CA 91304</t>
  </si>
  <si>
    <t>PORTER MS</t>
  </si>
  <si>
    <t>15960 Kingsbury St,  Granada Hills,  CA 91344</t>
  </si>
  <si>
    <t>PORTER RANCH SCHOOL</t>
  </si>
  <si>
    <t>12450 Mason Ave,  Porter Ranch,  CA 91326</t>
  </si>
  <si>
    <t>PRIMARY ACADEMY</t>
  </si>
  <si>
    <t>9075 Willis Ave,  Panorama City,  CA 91402</t>
  </si>
  <si>
    <t>Reseda Charter High School</t>
  </si>
  <si>
    <t>18230 Kittridge St,  Reseda,  CA 91335</t>
  </si>
  <si>
    <t>RESEDA EL</t>
  </si>
  <si>
    <t>7265 Amigo Ave,  Reseda,  CA 91335</t>
  </si>
  <si>
    <t>SAN JOSE EL</t>
  </si>
  <si>
    <t>14928 Clymer St,  Mission Hills,  CA 91345</t>
  </si>
  <si>
    <t>SANTANA ARTS ACADEMY</t>
  </si>
  <si>
    <t>9301 N Columbus Ave,  North Hills,  CA 91343</t>
  </si>
  <si>
    <t>SEPULVEDA MS</t>
  </si>
  <si>
    <t>15330 Plummer St,  North Hills,  CA 91343</t>
  </si>
  <si>
    <t>SERRANIA CES</t>
  </si>
  <si>
    <t>5014 Serrania Ave,  Woodland Hills,  CA 91364</t>
  </si>
  <si>
    <t>SHIRLEY EL</t>
  </si>
  <si>
    <t>19452 Hart St,  Reseda,  CA 91335</t>
  </si>
  <si>
    <t>SOCES MAG</t>
  </si>
  <si>
    <t>18605 Erwin St,  Reseda,  CA 91335</t>
  </si>
  <si>
    <t>STAGG EL</t>
  </si>
  <si>
    <t>7839 Amestoy Ave,  Lake Balboa,  CA 91406</t>
  </si>
  <si>
    <t>SUNNY BRAE EL</t>
  </si>
  <si>
    <t>20620 Arminta St,  Winnetka,  CA 91306</t>
  </si>
  <si>
    <t>SUPERIOR EL</t>
  </si>
  <si>
    <t>9756 Oso Ave,  Chatsworth,  CA 91311</t>
  </si>
  <si>
    <t>SUTTER MS</t>
  </si>
  <si>
    <t>7330 Winnetka Ave,  Winnetka,  CA 91306</t>
  </si>
  <si>
    <t>TARZANA EL</t>
  </si>
  <si>
    <t>5726 Topeka Dr,  Tarzana,  CA 91356</t>
  </si>
  <si>
    <t>Topeka Charter for Advanced Studies</t>
  </si>
  <si>
    <t>9815 Topeka Dr,  Northridge,  CA 91324</t>
  </si>
  <si>
    <t>TULSA EL</t>
  </si>
  <si>
    <t>10900 Hayvenhurst Ave,  Granada Hills,  CA 91344</t>
  </si>
  <si>
    <t>VALLEY ACAD ARTS/SCI</t>
  </si>
  <si>
    <t>10445 Balboa Blvd,  Granada Hills,  CA 91344</t>
  </si>
  <si>
    <t>Van Gogh Charter</t>
  </si>
  <si>
    <t>17160 Van Gogh St,  Granada Hills,  CA 91344</t>
  </si>
  <si>
    <t>VANALDEN EL</t>
  </si>
  <si>
    <t>19019 Delano St,  Reseda,  CA 91335</t>
  </si>
  <si>
    <t>VINTAGE MATH/SCI MAG</t>
  </si>
  <si>
    <t>15848 Stare St,  North Hills,  CA 91343</t>
  </si>
  <si>
    <t>Welby Way Charter ES &amp; GHA Magnet</t>
  </si>
  <si>
    <t>23456 Welby Way,  West Hills,  CA 91307</t>
  </si>
  <si>
    <t>WILBUR EL</t>
  </si>
  <si>
    <t>5213 Crebs Ave,  Tarzana,  CA 91356</t>
  </si>
  <si>
    <t>William Howard Taft Charter HS</t>
  </si>
  <si>
    <t>5461 Winnetka Ave,  Woodland Hills,  CA 91364</t>
  </si>
  <si>
    <t>WINNETKA EL</t>
  </si>
  <si>
    <t>8240 Winnetka Ave,  Winnetka,  CA 91306</t>
  </si>
  <si>
    <t>Woodlake Elementary Community Charter</t>
  </si>
  <si>
    <t>23231 Hatteras St,  Woodland Hills,  CA 91367</t>
  </si>
  <si>
    <t>WOODLAND HILLS ACAD</t>
  </si>
  <si>
    <t>20800 Burbank Blvd,  Woodland Hills,  CA 91367</t>
  </si>
  <si>
    <t>WOODLAND HILLS CES</t>
  </si>
  <si>
    <t>22201 San Miguel St,  Woodland Hills,  CA 91364</t>
  </si>
  <si>
    <t>42ND ST EL</t>
  </si>
  <si>
    <t>4231 4th Ave.,  Los Angeles,  CA 90008</t>
  </si>
  <si>
    <t>52ND ST EL</t>
  </si>
  <si>
    <t>816 W 51st St,  Los Angeles,  CA 90037</t>
  </si>
  <si>
    <t>90037</t>
  </si>
  <si>
    <t>54TH ST EL</t>
  </si>
  <si>
    <t>5501 S Eileen Ave,  Los Angeles,  CA 90043</t>
  </si>
  <si>
    <t>90043</t>
  </si>
  <si>
    <t>59TH ST EL</t>
  </si>
  <si>
    <t>5939 Second Ave,  Los Angeles,  CA 90043</t>
  </si>
  <si>
    <t>61ST ST EL</t>
  </si>
  <si>
    <t>6020 S Figueroa St,  Los Angeles,  CA 90003</t>
  </si>
  <si>
    <t>6TH AVE EL</t>
  </si>
  <si>
    <t>3109 6th Ave.,  Los Angeles,  CA 90018</t>
  </si>
  <si>
    <t>74TH ST EL</t>
  </si>
  <si>
    <t>2112 W 74th St,  Los Angeles,  CA 90047</t>
  </si>
  <si>
    <t>90047</t>
  </si>
  <si>
    <t>95TH ST EL</t>
  </si>
  <si>
    <t>1109 W 96th St,  Los Angeles,  CA 90044</t>
  </si>
  <si>
    <t>ANGELES MESA EL</t>
  </si>
  <si>
    <t>2611 W 52nd St,  Los Angeles,  CA 90043</t>
  </si>
  <si>
    <t>AUDUBON MS</t>
  </si>
  <si>
    <t>4120 11th Ave,  Los Angeles,  CA 90008</t>
  </si>
  <si>
    <t>BALDWIN HILLS EL</t>
  </si>
  <si>
    <t>5421 Rodeo Rd,  Los Angeles,  CA 90016</t>
  </si>
  <si>
    <t>90016</t>
  </si>
  <si>
    <t>BEETHOVEN EL</t>
  </si>
  <si>
    <t>3711 Beethoven St,  Los Angeles,  CA 90066</t>
  </si>
  <si>
    <t>BERNSTEIN SH STEM</t>
  </si>
  <si>
    <t>1309 N. Wilton Place,  Hollywood,  CA 90028</t>
  </si>
  <si>
    <t>Boys Academic Leadership Academy</t>
  </si>
  <si>
    <t>1511 W. 110th St,  Los Angeles,  CA 90047</t>
  </si>
  <si>
    <t>BRADDOCK DRIVE EL</t>
  </si>
  <si>
    <t>4711 Inglewood Blvd,  Culver City,  CA 90230</t>
  </si>
  <si>
    <t>90230</t>
  </si>
  <si>
    <t>BRADLEY GLBL AWR MAG</t>
  </si>
  <si>
    <t>3875 Dublin Ave,  Los Angeles,  CA 90008</t>
  </si>
  <si>
    <t>BRENTWOOD SCI MAG</t>
  </si>
  <si>
    <t>740 Gretna Green Way,  Los Angeles,  CA 90049</t>
  </si>
  <si>
    <t>90049</t>
  </si>
  <si>
    <t>BROADWAY EL</t>
  </si>
  <si>
    <t>1015 Lincoln Blvd,  Venice,  CA 90291</t>
  </si>
  <si>
    <t>90291</t>
  </si>
  <si>
    <t>BROCKTON EL</t>
  </si>
  <si>
    <t>1309 Armacost Ave,  Los Angeles,  CA 90025</t>
  </si>
  <si>
    <t>90025</t>
  </si>
  <si>
    <t>BUDLONG EL</t>
  </si>
  <si>
    <t>5940 S Budlong Ave,  Los Angeles,  CA 90044</t>
  </si>
  <si>
    <t>CANFIELD EL</t>
  </si>
  <si>
    <t>9233 Airdrome St,  Los Angeles,  CA 90035</t>
  </si>
  <si>
    <t>90035</t>
  </si>
  <si>
    <t>CANYON EL</t>
  </si>
  <si>
    <t>421 Entrada Dr,  Santa Monica,  CA 90402</t>
  </si>
  <si>
    <t>90402</t>
  </si>
  <si>
    <t>CARTHAY EL ES MAG</t>
  </si>
  <si>
    <t>6351 W Olympic Blvd,  Los Angeles,  CA 90048</t>
  </si>
  <si>
    <t>90048</t>
  </si>
  <si>
    <t>CASTLE HTS EL</t>
  </si>
  <si>
    <t>9755 Cattaraugus Ave,  Los Angeles,  CA 90034</t>
  </si>
  <si>
    <t>90034</t>
  </si>
  <si>
    <t>CENTURY PARK EL</t>
  </si>
  <si>
    <t>10935 S Spinning Ave,  Inglewood,  CA 90303</t>
  </si>
  <si>
    <t>90303</t>
  </si>
  <si>
    <t>CHARNOCK ROAD EL</t>
  </si>
  <si>
    <t>11133 Charnock Rd,  Los Angeles,  CA 90034</t>
  </si>
  <si>
    <t>CIENEGA EL</t>
  </si>
  <si>
    <t>2611 S. Orange Dr.,  Los Angeles,  CA 90019</t>
  </si>
  <si>
    <t>CIMARRON EL</t>
  </si>
  <si>
    <t>11559 Cimarron Ave,  Hawthorne,  CA 90250</t>
  </si>
  <si>
    <t>90250</t>
  </si>
  <si>
    <t>CLOVER EL</t>
  </si>
  <si>
    <t>11020 Clover Ave,  Los Angeles,  CA 90034</t>
  </si>
  <si>
    <t>COCHRAN MS</t>
  </si>
  <si>
    <t>4066 W Johnnie Cochran Vista,  Los Angeles,  CA 90019</t>
  </si>
  <si>
    <t>COEUR D ALENE EL</t>
  </si>
  <si>
    <t>810 Coeur D'Alene Ave,  Venice,  CA 90291</t>
  </si>
  <si>
    <t>COLISEUM EL</t>
  </si>
  <si>
    <t>4400 Coliseum St,  Los Angeles,  CA 90016</t>
  </si>
  <si>
    <t>COMMUNITY EL MAG CS</t>
  </si>
  <si>
    <t>11301 Bellagio Road,  Los Angeles,  CA 90049</t>
  </si>
  <si>
    <t>COWAN EL</t>
  </si>
  <si>
    <t>7615 Cowan Ave,  Los Angeles,  CA 90045</t>
  </si>
  <si>
    <t>90045</t>
  </si>
  <si>
    <t>CRENSHAW STEMM MAG</t>
  </si>
  <si>
    <t>5010 11th Ave,  Los Angeles,  CA 90043</t>
  </si>
  <si>
    <t>CRESCENT HTS L/A/S/J</t>
  </si>
  <si>
    <t>1661 S Crescent Hts Blvd,  Los Angeles,  CA 90035</t>
  </si>
  <si>
    <t>DORSEY SH</t>
  </si>
  <si>
    <t>3537 Farmdale Ave,  Los Angeles,  CA 90016</t>
  </si>
  <si>
    <t>EMERSON COMM CH</t>
  </si>
  <si>
    <t>1650 Selby Ave,  Los Angeles,  CA 90024</t>
  </si>
  <si>
    <t>90024</t>
  </si>
  <si>
    <t>FAIRBURN EL</t>
  </si>
  <si>
    <t>1403 Fairburn Ave,  Los Angeles,  CA 90024</t>
  </si>
  <si>
    <t>FAIRFAX SH</t>
  </si>
  <si>
    <t>GARDNER EL</t>
  </si>
  <si>
    <t>7450 Hawthorn Ave,  Los Angeles,  CA 90046</t>
  </si>
  <si>
    <t>Girls Acad Leader, Dr. King Sch for STEM</t>
  </si>
  <si>
    <t>1067 West Blvd.,  Los Angeles,  CA 90019</t>
  </si>
  <si>
    <t>GRAND VIEW EL</t>
  </si>
  <si>
    <t>3951 Grand View Blvd,  Los Angeles,  CA 90066</t>
  </si>
  <si>
    <t>HAMILTON SH-COMPLEX</t>
  </si>
  <si>
    <t>2955 Robertson Blvd,  Los Angeles,  CA 90034</t>
  </si>
  <si>
    <t>HAWKINS SH C/DAGS</t>
  </si>
  <si>
    <t>825 W 60th St,  Los Angeles,  CA 90044</t>
  </si>
  <si>
    <t>HILLCREST DR EL</t>
  </si>
  <si>
    <t>4041 Hillcrest Dr,  Los Angeles,  CA 90008</t>
  </si>
  <si>
    <t>Hollywood Elementary School</t>
  </si>
  <si>
    <t>1115 Tamarind Avenue,  Los Angeles,  CA 90038</t>
  </si>
  <si>
    <t>Horace Mann UCLA Community School</t>
  </si>
  <si>
    <t>7001 S St. Andrews Pl,  Los Angeles,  CA 90047</t>
  </si>
  <si>
    <t>Katherine Johnson STEM Academy</t>
  </si>
  <si>
    <t>8701 Parkhill Dr.,  Los Angeles,  CA 90045</t>
  </si>
  <si>
    <t>Kenter Canyon Elementary Charter</t>
  </si>
  <si>
    <t>645 N Kenter Ave,  Los Angeles,  CA 90049</t>
  </si>
  <si>
    <t>KENTWOOD EL</t>
  </si>
  <si>
    <t>8401 Emerson Ave,  Los Angeles,  CA 90045</t>
  </si>
  <si>
    <t>LA SALLE EL</t>
  </si>
  <si>
    <t>8715 La Salle Ave,  Los Angeles,  CA 90047</t>
  </si>
  <si>
    <t>LACES MAG</t>
  </si>
  <si>
    <t>5931 W 18th St,  Los Angeles,  CA 90035</t>
  </si>
  <si>
    <t>Laurel Cinematic Arts Creative Tech Mag</t>
  </si>
  <si>
    <t>925 N Hayworth Ave,  Los Angeles,  CA 90046</t>
  </si>
  <si>
    <t>LAWSON ACAD A/M/S</t>
  </si>
  <si>
    <t>929 W 69th St,  Los Angeles,  CA 90044</t>
  </si>
  <si>
    <t>LOS ANGELES SH</t>
  </si>
  <si>
    <t>Loyola Village ES Fine/Performing Arts M</t>
  </si>
  <si>
    <t>8821 Villanova Ave,  Los Angeles,  CA 90045</t>
  </si>
  <si>
    <t>MANHATTAN PLACE EL</t>
  </si>
  <si>
    <t>1850 W 96th St,  Los Angeles,  CA 90047</t>
  </si>
  <si>
    <t>MAR VISTA EL</t>
  </si>
  <si>
    <t>3330 Granville Ave,  Los Angeles,  CA 90066</t>
  </si>
  <si>
    <t>MARINA DEL REY MS</t>
  </si>
  <si>
    <t>12500 Braddock Dr,  Los Angeles,  CA 90066</t>
  </si>
  <si>
    <t>MARK TWAIN MS</t>
  </si>
  <si>
    <t>2224 Walgrove Ave,  Los Angeles,  CA 90066</t>
  </si>
  <si>
    <t>MARQUEZ CHARTER</t>
  </si>
  <si>
    <t>16821 Marquez Ave,  Pacific Palisades,  CA 90272</t>
  </si>
  <si>
    <t>90272</t>
  </si>
  <si>
    <t>MARVIN EL</t>
  </si>
  <si>
    <t>2411 Marvin Ave,  Los Angeles,  CA 90016</t>
  </si>
  <si>
    <t>MELROSE M/S/T MAG</t>
  </si>
  <si>
    <t>731 N Detroit St,  Los Angeles,  CA 90046</t>
  </si>
  <si>
    <t>MIDCITY PRESCOTT MAG</t>
  </si>
  <si>
    <t>3150 W Adams Blvd,  Los Angeles,  CA 90018</t>
  </si>
  <si>
    <t>MIDDLE COLLEGE HS</t>
  </si>
  <si>
    <t>1600 Imperial Highway (Bldg 16),  Los Angeles,  CA 90047</t>
  </si>
  <si>
    <t>MUIR MS</t>
  </si>
  <si>
    <t>5929 S Vermont Ave,  Los Angeles,  CA 90044</t>
  </si>
  <si>
    <t>OVERLAND EL</t>
  </si>
  <si>
    <t>10650 Ashby Ave,  Los Angeles,  CA 90064</t>
  </si>
  <si>
    <t>90064</t>
  </si>
  <si>
    <t>PALISADES CHARTER EL</t>
  </si>
  <si>
    <t>800 Via De La Paz,  Pacific Palisades,  CA 90272</t>
  </si>
  <si>
    <t>PALMS EL</t>
  </si>
  <si>
    <t>3520 Motor Ave,  Los Angeles,  CA 90034</t>
  </si>
  <si>
    <t>PALMS MS</t>
  </si>
  <si>
    <t>10860 Woodbine St,  Los Angeles,  CA 90034</t>
  </si>
  <si>
    <t>Paseo Del Rey DL &amp; STEAM Academy</t>
  </si>
  <si>
    <t>7751 Paseo Del Rey,  Playa Del Rey,  CA 90293</t>
  </si>
  <si>
    <t>90293</t>
  </si>
  <si>
    <t>PIO PICO MS</t>
  </si>
  <si>
    <t>1512 S Arlington Ave,  Los Angeles,  CA 90019</t>
  </si>
  <si>
    <t>PLAYA DEL REY EL</t>
  </si>
  <si>
    <t>12221 Juniette St,  Culver City,  CA 90230</t>
  </si>
  <si>
    <t>Playa Vista Elementary Sch</t>
  </si>
  <si>
    <t>13150 W Bluff Creek Dr,  Playa Vista,  CA 90094</t>
  </si>
  <si>
    <t>90094</t>
  </si>
  <si>
    <t>RAYMOND AVE EL</t>
  </si>
  <si>
    <t>7511 Raymond Ave,  Los Angeles,  CA 90044</t>
  </si>
  <si>
    <t>REVERE MS</t>
  </si>
  <si>
    <t>1450 Allenford Ave,  Los Angeles,  CA 90049</t>
  </si>
  <si>
    <t>RICHLAND EL</t>
  </si>
  <si>
    <t>11562 Richland Ave,  Los Angeles,  CA 90064</t>
  </si>
  <si>
    <t>ROSCOMARE EL</t>
  </si>
  <si>
    <t>2425 Roscomare Rd,  Los Angeles,  CA 90077</t>
  </si>
  <si>
    <t>90077</t>
  </si>
  <si>
    <t>Rosewood Av ES Urban/Plan Des Magnet</t>
  </si>
  <si>
    <t>503 N Croft Ave,  Los Angeles,  CA 90048</t>
  </si>
  <si>
    <t>SHENANDOAH EL</t>
  </si>
  <si>
    <t>2450 Shenandoah St,  Los Angeles,  CA 90034</t>
  </si>
  <si>
    <t>SHORT EL</t>
  </si>
  <si>
    <t>12814 Maxella Ave,  Los Angeles,  CA 90066</t>
  </si>
  <si>
    <t>STERRY EL</t>
  </si>
  <si>
    <t>1730 Corinth Ave,  Los Angeles,  CA 90025</t>
  </si>
  <si>
    <t>STONER EL</t>
  </si>
  <si>
    <t>11735 Braddock Dr,  Culver City,  CA 90230</t>
  </si>
  <si>
    <t>TOPANGA EL CS</t>
  </si>
  <si>
    <t>22075 Topanga School Rd,  Topanga,  CA 90290</t>
  </si>
  <si>
    <t>90290</t>
  </si>
  <si>
    <t>University High School Charter</t>
  </si>
  <si>
    <t>11800 Texas Ave,  Los Angeles,  CA 90025</t>
  </si>
  <si>
    <t>VALLEY VIEW EL</t>
  </si>
  <si>
    <t>6921 Woodrow Wilson Dr,  Los Angeles,  CA 90068</t>
  </si>
  <si>
    <t>90068</t>
  </si>
  <si>
    <t>VENICE SH</t>
  </si>
  <si>
    <t>13000 Venice Blvd,  Los Angeles,  CA 90066</t>
  </si>
  <si>
    <t>VIRGINIA EL</t>
  </si>
  <si>
    <t>2925 Virginia Rd,  Los Angeles,  CA 90016</t>
  </si>
  <si>
    <t>WALGROVE EL</t>
  </si>
  <si>
    <t>1630 Walgrove Ave,  Los Angeles,  CA 90066</t>
  </si>
  <si>
    <t>WARNER EL</t>
  </si>
  <si>
    <t>615 Holmby Ave,  Los Angeles,  CA 90024</t>
  </si>
  <si>
    <t>WASHINGTON PREP SH</t>
  </si>
  <si>
    <t>10860 S Denker Ave,  Los Angeles,  CA 90047</t>
  </si>
  <si>
    <t>WEBSTER MS</t>
  </si>
  <si>
    <t>11330 W Graham Pl,  Los Angeles,  CA 90064</t>
  </si>
  <si>
    <t>WESM HLTH/SPORTS MED</t>
  </si>
  <si>
    <t>7400 W Manchester Ave,  Los Angeles,  CA 90045</t>
  </si>
  <si>
    <t>WEST ATHENS EL</t>
  </si>
  <si>
    <t>1110 W 119th St,  Los Angeles,  CA 90044</t>
  </si>
  <si>
    <t>WEST HOLLYWOOD EL</t>
  </si>
  <si>
    <t>970 N Hammond St,  W Hollywood,  CA 90069</t>
  </si>
  <si>
    <t>90069</t>
  </si>
  <si>
    <t>Western Av Tech/Eng/Comm/Hum Magnet</t>
  </si>
  <si>
    <t>1724 W 53rd St,  Los Angeles,  CA 90062</t>
  </si>
  <si>
    <t>90062</t>
  </si>
  <si>
    <t>Westminster ES Math/Tech/Env Stud Magnet</t>
  </si>
  <si>
    <t>1010 Abbot Kinney Blvd,  Venice,  CA 90291</t>
  </si>
  <si>
    <t>WESTPORT HTS EL</t>
  </si>
  <si>
    <t>6011 W 79th St,  Los Angeles,  CA 90045</t>
  </si>
  <si>
    <t>WESTSIDE GLBL AWR MG</t>
  </si>
  <si>
    <t>104 Anchorage St,  Marina Del Rey,  CA 90292</t>
  </si>
  <si>
    <t>90292</t>
  </si>
  <si>
    <t>WINDSOR M/S AERO MAG</t>
  </si>
  <si>
    <t>5215 Overdale Dr,  Los Angeles,  CA 90043</t>
  </si>
  <si>
    <t>WONDERLAND EL</t>
  </si>
  <si>
    <t>8510 Wonderland Ave,  Los Angeles,  CA 90046</t>
  </si>
  <si>
    <t>WOODCREST EL</t>
  </si>
  <si>
    <t>1151 W 109th St,  Los Angeles,  CA 90044</t>
  </si>
  <si>
    <t>Wright Eng &amp; Design Magnet</t>
  </si>
  <si>
    <t>6550 W 80th St,  Los Angeles,  CA 90045</t>
  </si>
  <si>
    <t>YES ACADEMY</t>
  </si>
  <si>
    <t>3140 Hyde Park Blvd,  Los Angeles,  CA 90043</t>
  </si>
  <si>
    <t>10TH ST EL</t>
  </si>
  <si>
    <t>1000 Grattan St,  Los Angeles,  CA 90015</t>
  </si>
  <si>
    <t>20TH ST EL</t>
  </si>
  <si>
    <t>1358 East Walnut Street,  Los Angeles,  CA 90011</t>
  </si>
  <si>
    <t>24TH ST EL</t>
  </si>
  <si>
    <t>2055 W 24th St,  Los Angeles,  CA 90018</t>
  </si>
  <si>
    <t>28TH ST EL</t>
  </si>
  <si>
    <t>2807 Stanford Ave,  Los Angeles,  CA 90011</t>
  </si>
  <si>
    <t>32nd St USC Media Arts/Engineer Magnet</t>
  </si>
  <si>
    <t>822 W 32nd St,  Los Angeles,  CA 90007</t>
  </si>
  <si>
    <t>32ND/USC PER ART MAG</t>
  </si>
  <si>
    <t>49TH ST EL</t>
  </si>
  <si>
    <t>750 E 49th St,  Los Angeles,  CA 90011</t>
  </si>
  <si>
    <t>9TH ST EL</t>
  </si>
  <si>
    <t>835 Stanford Ave,  Los Angeles,  CA 90021</t>
  </si>
  <si>
    <t>ADAMS MS</t>
  </si>
  <si>
    <t>151 W 30th St,  Los Angeles,  CA 90007</t>
  </si>
  <si>
    <t>ALEXANDER SCI CTR SC</t>
  </si>
  <si>
    <t>3737 S Figueroa Street,  Los Angeles,  CA 90007</t>
  </si>
  <si>
    <t>ALEXANDRIA EL</t>
  </si>
  <si>
    <t>4211 Oakwood Ave,  Los Angeles,  CA 90004</t>
  </si>
  <si>
    <t>ALLESANDRO EL</t>
  </si>
  <si>
    <t>2210 Riverside Dr,  Los Angeles,  CA 90039</t>
  </si>
  <si>
    <t>90039</t>
  </si>
  <si>
    <t>ARAGON EL</t>
  </si>
  <si>
    <t>1118 Aragon Ave,  Los Angeles,  CA 90065</t>
  </si>
  <si>
    <t>ARROYO SECO MUSM SCI</t>
  </si>
  <si>
    <t>4805 Sycamore Ave Tr,  Los Angeles,  CA 90042</t>
  </si>
  <si>
    <t>ASCOT EL</t>
  </si>
  <si>
    <t>1447 E 45th St,  Los Angeles,  CA 90011</t>
  </si>
  <si>
    <t>ATWATER EL</t>
  </si>
  <si>
    <t>3271 Silver Lake Blvd,  Los Angeles,  CA 90039</t>
  </si>
  <si>
    <t>AURORA EL</t>
  </si>
  <si>
    <t>1050 E 52nd Pl,  Los Angeles,  CA 90011</t>
  </si>
  <si>
    <t>BERENDO MS</t>
  </si>
  <si>
    <t>1157 S Berendo St,  Los Angeles,  CA 90006</t>
  </si>
  <si>
    <t>90006</t>
  </si>
  <si>
    <t>CAHUENGA EL</t>
  </si>
  <si>
    <t>220 S Hobart Blvd,  Los Angeles,  CA 90004</t>
  </si>
  <si>
    <t>CARVER MS</t>
  </si>
  <si>
    <t>4410 Mc Kinley Ave,  Los Angeles,  CA 90011</t>
  </si>
  <si>
    <t>CASTELAR EL</t>
  </si>
  <si>
    <t>840 Yale St,  Los Angeles,  CA 90012</t>
  </si>
  <si>
    <t>CLIFFORD EL</t>
  </si>
  <si>
    <t>2150 Duane St,  Los Angeles,  CA 90039</t>
  </si>
  <si>
    <t>CLINTON MS</t>
  </si>
  <si>
    <t>3500 S Hill St.,  Los Angeles,  CA 90007</t>
  </si>
  <si>
    <t>COMMONWEALTH EL</t>
  </si>
  <si>
    <t>215 S Commonwealth Ave,  Los Angeles,  CA 90004</t>
  </si>
  <si>
    <t>CORTINES SCH OF VPA</t>
  </si>
  <si>
    <t>450 No Grand Ave,  Los Angeles,  CA 90012</t>
  </si>
  <si>
    <t>DAYTON HEIGHTS EL</t>
  </si>
  <si>
    <t>607 N Westmoreland Ave,  Los Angeles,  CA 90004</t>
  </si>
  <si>
    <t>DEL OLMO EL</t>
  </si>
  <si>
    <t>100 N New Hampshire Ave,  Los Angeles,  CA 90004</t>
  </si>
  <si>
    <t>DORRIS PLACE EL</t>
  </si>
  <si>
    <t>2225 Dorris Pl,  Los Angeles,  CA 90031</t>
  </si>
  <si>
    <t>Dr. Julian Nava Learning Academy</t>
  </si>
  <si>
    <t>1420 E Adams Blvd,  Los Angeles,  CA 90011</t>
  </si>
  <si>
    <t>Dr. Maya Angelou Community Senior High</t>
  </si>
  <si>
    <t>300 E 53rd St,  Los Angeles,  CA 90011</t>
  </si>
  <si>
    <t>EAGLE ROCK HS</t>
  </si>
  <si>
    <t>1750 Yosemite Dr,  Los Angeles,  CA 90041</t>
  </si>
  <si>
    <t>EARLY COLLEGE ACAD</t>
  </si>
  <si>
    <t>400 W Washington Blvd,  Los Angeles,  CA 90015</t>
  </si>
  <si>
    <t>Elysian Heights ES Arts Magnet</t>
  </si>
  <si>
    <t>1562 Baxter St,  Los Angeles,  CA 90026</t>
  </si>
  <si>
    <t>ESPERANZA EL</t>
  </si>
  <si>
    <t>680 Little St,  Los Angeles,  CA 90017</t>
  </si>
  <si>
    <t>ESTRELLA EL</t>
  </si>
  <si>
    <t>120 E 57th St,  Los Angeles,  CA 90011</t>
  </si>
  <si>
    <t>FLETCHER DR EL</t>
  </si>
  <si>
    <t>3350 Fletcher Dr,  Los Angeles,  CA 90065</t>
  </si>
  <si>
    <t>FOSHAY LC</t>
  </si>
  <si>
    <t>3751 S Harvard Blvd,  Los Angeles,  CA 90018</t>
  </si>
  <si>
    <t>FRANKLIN EL</t>
  </si>
  <si>
    <t>1910 N Commonwealth Ave,  Los Angeles,  CA 90027</t>
  </si>
  <si>
    <t>90027</t>
  </si>
  <si>
    <t>FRANKLIN SH</t>
  </si>
  <si>
    <t>820 N Ave 54,  Los Angeles,  CA 90042</t>
  </si>
  <si>
    <t>Glassell Park ES STEAM Magnet</t>
  </si>
  <si>
    <t>2211 W Ave 30,  Los Angeles,  CA 90065</t>
  </si>
  <si>
    <t>GLENFELIZ BLVD EL</t>
  </si>
  <si>
    <t>3955 Glenfeliz Blvd,  Los Angeles,  CA 90039</t>
  </si>
  <si>
    <t>GRATTS LA FOR YS</t>
  </si>
  <si>
    <t>309 Lucas Ave,  Los Angeles,  CA 90017</t>
  </si>
  <si>
    <t>HARMONY EL</t>
  </si>
  <si>
    <t>899 E 42nd Place,  Los Angeles,  CA 90011</t>
  </si>
  <si>
    <t>HOBART BLVD EL</t>
  </si>
  <si>
    <t>980 S Hobart Blvd,  Los Angeles,  CA 90006</t>
  </si>
  <si>
    <t>HOOPER EL</t>
  </si>
  <si>
    <t>1225 E 52nd St,  Los Angeles,  CA 90011</t>
  </si>
  <si>
    <t>HOOPER PC</t>
  </si>
  <si>
    <t>1280 E 52nd St,  Los Angeles,  CA 90011</t>
  </si>
  <si>
    <t>HOOVER EL</t>
  </si>
  <si>
    <t>2726 Francis Ave,  Los Angeles,  CA 90005</t>
  </si>
  <si>
    <t>HUERTA EL</t>
  </si>
  <si>
    <t>260 E 31st St,  Los Angeles,  CA 90011</t>
  </si>
  <si>
    <t>IVANHOE EL</t>
  </si>
  <si>
    <t>2828 Herkimer St,  Los Angeles,  CA 90039</t>
  </si>
  <si>
    <t>JEFFERSON SH</t>
  </si>
  <si>
    <t>1319 E 41st St,  Los Angeles,  CA 90011</t>
  </si>
  <si>
    <t>JONES EL</t>
  </si>
  <si>
    <t>900 E 33rd St,  Los Angeles,  CA 90011</t>
  </si>
  <si>
    <t>JONES PC</t>
  </si>
  <si>
    <t>1017 W 47th Street,  Los Angeles,  CA 90037</t>
  </si>
  <si>
    <t>KIM ACADEMY</t>
  </si>
  <si>
    <t>615 S Shatto Pl,  Los Angeles,  CA 90005</t>
  </si>
  <si>
    <t>KIM EL</t>
  </si>
  <si>
    <t>225 S Oxford Ave,  Los Angeles,  CA 90004</t>
  </si>
  <si>
    <t>KING FILM/MEDIA MAG</t>
  </si>
  <si>
    <t>4201 Fountain Ave,  Los Angeles,  CA 90029</t>
  </si>
  <si>
    <t>KING JR EL</t>
  </si>
  <si>
    <t>3989 S Hobart Blvd,  Los Angeles,  CA 90062</t>
  </si>
  <si>
    <t>LAFAYETTE PARK PC</t>
  </si>
  <si>
    <t>310 S La Fayette Park Pl,  Los Angeles,  CA 90057</t>
  </si>
  <si>
    <t>LAKE ST PRIMARY</t>
  </si>
  <si>
    <t>135 N Lake St,  Los Angeles,  CA 90026</t>
  </si>
  <si>
    <t>LEE MED HLTH MAG</t>
  </si>
  <si>
    <t>3600 W Council St,  Los Angeles,  CA 90004</t>
  </si>
  <si>
    <t>LEXINGTON AVE PC</t>
  </si>
  <si>
    <t>4564 W Lexington Ave,  Los Angeles,  CA 90029</t>
  </si>
  <si>
    <t>LIECHTY MS</t>
  </si>
  <si>
    <t>650 S Union Ave,  Los Angeles,  CA 90017</t>
  </si>
  <si>
    <t>LIZARRAGA EL</t>
  </si>
  <si>
    <t>401 E 40th Pl,  Los Angeles,  CA 90011</t>
  </si>
  <si>
    <t>LOCKWOOD EL</t>
  </si>
  <si>
    <t>4345 Lockwood Ave,  Los Angeles,  CA 90029</t>
  </si>
  <si>
    <t>Logan Academy of Global Ecology</t>
  </si>
  <si>
    <t>1711 W Montana St,  Los Angeles,  CA 90026</t>
  </si>
  <si>
    <t>LOS ANGELES ACAD MS</t>
  </si>
  <si>
    <t>644 E 56th St,  Los Angeles,  CA 90011</t>
  </si>
  <si>
    <t>LOS ANGELES EL</t>
  </si>
  <si>
    <t>1211 S Hobart Blvd,  Los Angeles,  CA 90006</t>
  </si>
  <si>
    <t>LOS FELIZ STEMM MAG</t>
  </si>
  <si>
    <t>1740 N New Hampshire Ave,  Los Angeles,  CA 90027</t>
  </si>
  <si>
    <t>MACARTHUR PARK VPA</t>
  </si>
  <si>
    <t>2300 W Seventh St,  Los Angeles,  CA 90057</t>
  </si>
  <si>
    <t>Mack EL</t>
  </si>
  <si>
    <t>3020 S Catalina St,  Los Angeles,  CA 90007</t>
  </si>
  <si>
    <t>MAGNOLIA EL</t>
  </si>
  <si>
    <t>1626 S Orchard Ave,  Los Angeles,  CA 90006</t>
  </si>
  <si>
    <t>MAIN ST EL</t>
  </si>
  <si>
    <t>129 E 53rd St,  Los Angeles,  CA 90011</t>
  </si>
  <si>
    <t>MANUAL ARTS SH</t>
  </si>
  <si>
    <t>4131 S Vermont Ave,  Los Angeles,  CA 90037</t>
  </si>
  <si>
    <t>MAPLE PC</t>
  </si>
  <si>
    <t>3601 South Maple Avenue,  Los Angeles,  CA 90011</t>
  </si>
  <si>
    <t>MARIPOSA-NABI PC</t>
  </si>
  <si>
    <t>987 S Mariposa Ave,  Los Angeles,  CA 90006</t>
  </si>
  <si>
    <t>MARSHALL SH</t>
  </si>
  <si>
    <t>3939 Tracy St,  Los Angeles,  CA 90027</t>
  </si>
  <si>
    <t>MAYBERRY EL</t>
  </si>
  <si>
    <t>2414 Mayberry St,  Los Angeles,  CA 90026</t>
  </si>
  <si>
    <t>MENLO EL</t>
  </si>
  <si>
    <t>4156 Menlo Ave,  Los Angeles,  CA 90037</t>
  </si>
  <si>
    <t>MICHELTORENA EL</t>
  </si>
  <si>
    <t>1511 Micheltorena St,  Los Angeles,  CA 90026</t>
  </si>
  <si>
    <t>MT WASHINGTON EL</t>
  </si>
  <si>
    <t>3981 San Rafael Ave,  Los Angeles,  CA 90065</t>
  </si>
  <si>
    <t>NAVA COLL PREP ACAD</t>
  </si>
  <si>
    <t>1319 E 41st St.,  Los Angeles,  CA 90011</t>
  </si>
  <si>
    <t>NEVIN EL</t>
  </si>
  <si>
    <t>1569 E 32nd St,  Los Angeles,  CA 90011</t>
  </si>
  <si>
    <t>NORMANDIE EL</t>
  </si>
  <si>
    <t>4505 S Raymond Ave,  Los Angeles,  CA 90037</t>
  </si>
  <si>
    <t>NORWOOD EL</t>
  </si>
  <si>
    <t>2020 Oak St,  Los Angeles,  CA 90007</t>
  </si>
  <si>
    <t>Obama Global Prep Acad</t>
  </si>
  <si>
    <t>1700 W 46th St,  Los Angeles,  CA 90062</t>
  </si>
  <si>
    <t>OLYMPIC PC</t>
  </si>
  <si>
    <t>950 S Albany St,  Los Angeles,  CA 90015</t>
  </si>
  <si>
    <t>ORTHOPAEDIC HOSP MAG</t>
  </si>
  <si>
    <t>300 West 23rd Street,  Los Angeles,  CA 90007</t>
  </si>
  <si>
    <t>PLASENCIA EL</t>
  </si>
  <si>
    <t>1321 Cortez St,  Los Angeles,  CA 90026</t>
  </si>
  <si>
    <t>POINDEXTER LAMOTTE EL</t>
  </si>
  <si>
    <t>4410 Orchard Ave,  Los Angeles,  CA 90037</t>
  </si>
  <si>
    <t>POLITI EL</t>
  </si>
  <si>
    <t>2481 W 11th St,  Los Angeles,  CA 90006</t>
  </si>
  <si>
    <t>RFK AMBSDR GLBL EDU</t>
  </si>
  <si>
    <t>3201 W 8th Street,  Los Angeles,  CA 90005</t>
  </si>
  <si>
    <t>RFK Comm Schs-New Open World Acad K-12</t>
  </si>
  <si>
    <t>3201 West 8th St,  Los Angeles,  CA 90010</t>
  </si>
  <si>
    <t>90010</t>
  </si>
  <si>
    <t>RFK UCLA COMM SCH</t>
  </si>
  <si>
    <t>700 S Mariposa Ave,  Los Angeles,  CA 90005</t>
  </si>
  <si>
    <t>RIDE EL SMART ACAD</t>
  </si>
  <si>
    <t>1041 E 46th St,  Los Angeles,  CA 90011</t>
  </si>
  <si>
    <t>ROSEMONT EL</t>
  </si>
  <si>
    <t>421 N Rosemont Ave,  Los Angeles,  CA 90026</t>
  </si>
  <si>
    <t>SAN PEDRO EL</t>
  </si>
  <si>
    <t>1635 S San Pedro St,  Los Angeles,  CA 90015</t>
  </si>
  <si>
    <t>SANTEE EDUC COMPLEX</t>
  </si>
  <si>
    <t>1921 S Maple Ave,  Los Angeles,  CA 90011</t>
  </si>
  <si>
    <t>Sotomayor Art/Sciences Magnet</t>
  </si>
  <si>
    <t>2050 North San Fernando Rd,  Los Angeles,  CA  90065</t>
  </si>
  <si>
    <t>TRINITY EL</t>
  </si>
  <si>
    <t>3736 Trinity St,  Los Angeles,  CA 90011</t>
  </si>
  <si>
    <t>UNION EL</t>
  </si>
  <si>
    <t>150 S Burlington Ave,  Los Angeles,  CA 90057</t>
  </si>
  <si>
    <t>VERMONT EL</t>
  </si>
  <si>
    <t>1435 W 27th St,  Los Angeles,  CA 90007</t>
  </si>
  <si>
    <t>VIRGIL MS</t>
  </si>
  <si>
    <t>152 N Vermont Ave,  Los Angeles,  CA 90004</t>
  </si>
  <si>
    <t>WADSWORTH EL</t>
  </si>
  <si>
    <t>981 E 41st St,  Los Angeles,  CA 90011</t>
  </si>
  <si>
    <t>WEEMES EL</t>
  </si>
  <si>
    <t>1260 W 36th Pl,  Los Angeles,  CA 90007</t>
  </si>
  <si>
    <t>WEST ADAMS PREP SH</t>
  </si>
  <si>
    <t>1500 W Washington Blvd,  Los Angeles,  CA 90007</t>
  </si>
  <si>
    <t>WEST VERNON EL</t>
  </si>
  <si>
    <t>4312 S Grand Ave,  Los Angeles,  CA 90037</t>
  </si>
  <si>
    <t>WHITE EL</t>
  </si>
  <si>
    <t>2401 Wilshire Blvd,  Los Angeles,  CA 90057</t>
  </si>
  <si>
    <t>Coordinating Financial Manager Assignment</t>
  </si>
  <si>
    <t>Location
Code</t>
  </si>
  <si>
    <t>Funds Center</t>
  </si>
  <si>
    <t>PWI FC</t>
  </si>
  <si>
    <t>School Type 
(FCTR CAT Text)</t>
  </si>
  <si>
    <t>Region</t>
  </si>
  <si>
    <t>Configuration</t>
  </si>
  <si>
    <t>Coordinating
 Financial Manager</t>
  </si>
  <si>
    <t xml:space="preserve">CFM Email </t>
  </si>
  <si>
    <t>CFM Contact
 Phone Number</t>
  </si>
  <si>
    <t>K- 5</t>
  </si>
  <si>
    <t>dwc4353@lausd.net</t>
  </si>
  <si>
    <t>(213) 241-2648</t>
  </si>
  <si>
    <t>1- 5</t>
  </si>
  <si>
    <t>patricia.balbuena@lausd.net</t>
  </si>
  <si>
    <t>(213) 241-2652</t>
  </si>
  <si>
    <t>K- 6</t>
  </si>
  <si>
    <t>Mah-Candelaria, Cinthia (start 8/18/25)</t>
  </si>
  <si>
    <t>c.mahcandelaria@lausd.net</t>
  </si>
  <si>
    <t>(213) 241-2657</t>
  </si>
  <si>
    <t>K- 4</t>
  </si>
  <si>
    <t>rosi.haftevani@lausd.net</t>
  </si>
  <si>
    <t>(213) 241-1828</t>
  </si>
  <si>
    <t>6-12</t>
  </si>
  <si>
    <t>amg2851@lausd.net</t>
  </si>
  <si>
    <t>(213) 241-2163</t>
  </si>
  <si>
    <t>connie.owens@lausd.net</t>
  </si>
  <si>
    <t>(213) 241-3078</t>
  </si>
  <si>
    <t>2- 5</t>
  </si>
  <si>
    <t>K- 1</t>
  </si>
  <si>
    <t>North</t>
  </si>
  <si>
    <t xml:space="preserve">Chavez, Edith </t>
  </si>
  <si>
    <t>ebc4052@lausd.net</t>
  </si>
  <si>
    <t>(213) 241-2655</t>
  </si>
  <si>
    <t>6- 8</t>
  </si>
  <si>
    <t>9-12</t>
  </si>
  <si>
    <t>K- 2</t>
  </si>
  <si>
    <t>K- 8</t>
  </si>
  <si>
    <t>K- K</t>
  </si>
  <si>
    <t>12-12</t>
  </si>
  <si>
    <t>7- 8</t>
  </si>
  <si>
    <t>Span School</t>
  </si>
  <si>
    <t>7-12</t>
  </si>
  <si>
    <t>K-12</t>
  </si>
  <si>
    <t>CANOGA PARK MS</t>
  </si>
  <si>
    <t>11-12</t>
  </si>
  <si>
    <t>1- 6</t>
  </si>
  <si>
    <t>K- 7</t>
  </si>
  <si>
    <t>8845</t>
  </si>
  <si>
    <t>MISSION HS</t>
  </si>
  <si>
    <t>6-11</t>
  </si>
  <si>
    <t>4-12</t>
  </si>
  <si>
    <t>K-10</t>
  </si>
  <si>
    <t>3-5</t>
  </si>
  <si>
    <t>7923</t>
  </si>
  <si>
    <t>Virtual Academy Bus &amp; Entreprenurship</t>
  </si>
  <si>
    <t xml:space="preserve">Virtual Academy </t>
  </si>
  <si>
    <t>Revised 8/8/2025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</si>
</sst>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33CC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rgb="FF3333FF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6" fillId="0" borderId="0"/>
    <xf numFmtId="0" fontId="13" fillId="0" borderId="0"/>
    <xf numFmtId="0" fontId="1" fillId="0" borderId="0"/>
    <xf numFmtId="0" fontId="17" fillId="0" borderId="0"/>
    <xf numFmtId="0" fontId="6" fillId="0" borderId="0"/>
    <xf numFmtId="0" fontId="18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5" fillId="0" borderId="0" xfId="0" applyFont="1"/>
    <xf numFmtId="0" fontId="0" fillId="0" borderId="0" xfId="0" pivotButton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2" fillId="3" borderId="0" xfId="0" applyFont="1" applyFill="1"/>
    <xf numFmtId="0" fontId="7" fillId="0" borderId="0" xfId="2" applyFont="1"/>
    <xf numFmtId="0" fontId="8" fillId="0" borderId="0" xfId="2" applyFont="1"/>
    <xf numFmtId="0" fontId="8" fillId="0" borderId="0" xfId="2" applyFont="1" applyAlignment="1">
      <alignment horizontal="left"/>
    </xf>
    <xf numFmtId="0" fontId="9" fillId="0" borderId="0" xfId="2" applyFont="1"/>
    <xf numFmtId="0" fontId="8" fillId="0" borderId="0" xfId="2" applyFont="1" applyAlignment="1">
      <alignment horizontal="center"/>
    </xf>
    <xf numFmtId="0" fontId="11" fillId="0" borderId="0" xfId="2" applyFont="1" applyAlignment="1">
      <alignment horizontal="center" wrapText="1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0" fontId="9" fillId="4" borderId="0" xfId="2" applyFont="1" applyFill="1"/>
    <xf numFmtId="0" fontId="9" fillId="4" borderId="0" xfId="2" applyFont="1" applyFill="1" applyAlignment="1">
      <alignment horizontal="left"/>
    </xf>
    <xf numFmtId="0" fontId="9" fillId="5" borderId="0" xfId="2" applyFont="1" applyFill="1"/>
    <xf numFmtId="0" fontId="9" fillId="5" borderId="0" xfId="2" applyFont="1" applyFill="1" applyAlignment="1">
      <alignment horizontal="center"/>
    </xf>
    <xf numFmtId="0" fontId="9" fillId="4" borderId="0" xfId="2" applyFont="1" applyFill="1" applyAlignment="1">
      <alignment horizontal="center"/>
    </xf>
    <xf numFmtId="0" fontId="14" fillId="0" borderId="0" xfId="3" applyFont="1" applyAlignment="1">
      <alignment horizontal="left" vertical="center"/>
    </xf>
    <xf numFmtId="0" fontId="12" fillId="0" borderId="0" xfId="2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10" fillId="2" borderId="0" xfId="1" applyFont="1" applyBorder="1" applyAlignment="1">
      <alignment horizontal="center" wrapText="1"/>
    </xf>
    <xf numFmtId="0" fontId="12" fillId="0" borderId="2" xfId="3" applyFont="1" applyBorder="1" applyAlignment="1">
      <alignment horizontal="left" vertical="center"/>
    </xf>
    <xf numFmtId="0" fontId="12" fillId="0" borderId="1" xfId="3" applyFont="1" applyBorder="1" applyAlignment="1">
      <alignment horizontal="left" vertical="center"/>
    </xf>
    <xf numFmtId="0" fontId="12" fillId="0" borderId="1" xfId="2" applyFont="1" applyBorder="1" applyAlignment="1">
      <alignment horizontal="center"/>
    </xf>
    <xf numFmtId="0" fontId="12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horizontal="center"/>
    </xf>
    <xf numFmtId="1" fontId="12" fillId="0" borderId="1" xfId="3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49" fontId="12" fillId="0" borderId="1" xfId="2" applyNumberFormat="1" applyFont="1" applyBorder="1" applyAlignment="1">
      <alignment horizontal="center"/>
    </xf>
    <xf numFmtId="49" fontId="12" fillId="0" borderId="1" xfId="3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/>
    </xf>
    <xf numFmtId="0" fontId="12" fillId="0" borderId="1" xfId="4" applyFont="1" applyBorder="1"/>
    <xf numFmtId="0" fontId="6" fillId="0" borderId="1" xfId="2" applyBorder="1"/>
    <xf numFmtId="0" fontId="15" fillId="0" borderId="1" xfId="3" applyFont="1" applyBorder="1" applyAlignment="1">
      <alignment horizontal="center" vertical="center"/>
    </xf>
    <xf numFmtId="0" fontId="16" fillId="0" borderId="1" xfId="3" applyFont="1" applyBorder="1" applyAlignment="1">
      <alignment vertical="center"/>
    </xf>
    <xf numFmtId="0" fontId="16" fillId="0" borderId="1" xfId="3" applyFont="1" applyBorder="1" applyAlignment="1">
      <alignment horizontal="center"/>
    </xf>
    <xf numFmtId="49" fontId="12" fillId="0" borderId="1" xfId="2" applyNumberFormat="1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 vertical="center"/>
    </xf>
    <xf numFmtId="0" fontId="14" fillId="0" borderId="1" xfId="3" applyFont="1" applyBorder="1" applyAlignment="1">
      <alignment horizontal="left" vertical="center"/>
    </xf>
    <xf numFmtId="0" fontId="19" fillId="0" borderId="1" xfId="3" applyFont="1" applyBorder="1" applyAlignment="1">
      <alignment horizontal="left" vertical="center"/>
    </xf>
    <xf numFmtId="0" fontId="19" fillId="0" borderId="1" xfId="7" applyNumberFormat="1" applyFont="1" applyBorder="1" applyAlignment="1">
      <alignment horizontal="left" vertical="center"/>
    </xf>
    <xf numFmtId="0" fontId="19" fillId="0" borderId="1" xfId="7" applyFont="1" applyBorder="1" applyAlignment="1">
      <alignment horizontal="left" vertical="center"/>
    </xf>
    <xf numFmtId="0" fontId="19" fillId="0" borderId="1" xfId="0" applyFont="1" applyBorder="1"/>
  </cellXfs>
  <cellStyles count="8">
    <cellStyle name="Accent1" xfId="1" builtinId="29"/>
    <cellStyle name="Hyperlink" xfId="7" builtinId="8"/>
    <cellStyle name="Normal" xfId="0" builtinId="0"/>
    <cellStyle name="Normal 2" xfId="2" xr:uid="{DD23A483-367E-491F-918A-A8440F71B15E}"/>
    <cellStyle name="Normal 2 2" xfId="5" xr:uid="{6001ABEB-B6B1-4C0E-A9C2-D8AE4FDE6D36}"/>
    <cellStyle name="Normal 2 2 2" xfId="6" xr:uid="{B961DF16-8036-4E58-8B90-F876CC9C18EA}"/>
    <cellStyle name="Normal 3" xfId="3" xr:uid="{D214B87B-03D9-46DF-9172-E858A895DF76}"/>
    <cellStyle name="Normal 4" xfId="4" xr:uid="{93CD795C-D326-476D-9D62-50020803BB7B}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atrice.lomeli/AppData/Local/Microsoft/Windows/INetCache/Content.Outlook/1B6M7EPZ/LDNE_FY22-23%20FISCAL%20SPECIALIST%20ASSIGNMEN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ausd.schoolwires.net/lists/compare/LD%20REorg_icb5697d_excel.e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oda\Users\cynthia.lim\AppData\Local\Microsoft\Windows\Temporary%20Internet%20Files\Content.Outlook\E8SYIPGZ\Copy%20of%20ESC-1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Adjustment Approval"/>
      <sheetName val="Fiscal Distribution (2)"/>
      <sheetName val="Fiscal Distribution"/>
      <sheetName val="LDNE Fiscal Specialist List"/>
      <sheetName val="Glossary"/>
      <sheetName val="Principals &amp; SAA"/>
      <sheetName val="School Info"/>
      <sheetName val="FS BACKUP"/>
      <sheetName val="ADDRESS FROM OD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2-1-12"/>
      <sheetName val="Sheet4"/>
      <sheetName val="GLOSSARY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TOTAL (2)"/>
      <sheetName val="Sheet1"/>
      <sheetName val="Sum by Type"/>
      <sheetName val="Sheet4"/>
      <sheetName val="Sheet5"/>
      <sheetName val="Sheet3"/>
      <sheetName val="Sheet6"/>
      <sheetName val="PlanA"/>
      <sheetName val="108"/>
      <sheetName val="BY SCHOOL TYPE"/>
      <sheetName val="SORT"/>
      <sheetName val="SUMMARY DEMOGRAPH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4E7F940D-D175-4F78-9571-F28D40370E9D}"/>
  <namedSheetView name="View2" id="{610A6DF3-5AF1-416E-903C-D6FD7A4A6986}"/>
  <namedSheetView name="View3" id="{39E4EFD3-3440-41EE-9EFC-3FF41F53DBC6}"/>
  <namedSheetView name="View4" id="{3048AE51-96C1-40E8-BBEC-9BDBC447FDAD}"/>
  <namedSheetView name="View5" id="{400D4411-3846-4D8D-9430-EFE21D75416A}"/>
  <namedSheetView name="View6" id="{7A5F3D17-AD70-48B1-BAD4-5E087DB87C59}"/>
</namedSheetView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5428.444031018516" createdVersion="8" refreshedVersion="8" minRefreshableVersion="3" recordCount="741" xr:uid="{B89A036D-04E5-4F9E-B8A5-39BCBD28FE3D}">
  <cacheSource type="worksheet">
    <worksheetSource ref="A1:G742" sheet="ASB Schools"/>
  </cacheSource>
  <cacheFields count="7">
    <cacheField name="Current CFM Number of Schools" numFmtId="0">
      <sharedItems count="7">
        <s v="Chow, David "/>
        <s v="Galono, Annette "/>
        <s v="Haftevani, Rosi "/>
        <s v="Mananghaya, Nicanor"/>
        <s v="Navarro, Evangeline "/>
        <s v="Owens, Connie "/>
        <s v="Shaginyan, Ovanes"/>
      </sharedItems>
    </cacheField>
    <cacheField name="School Type " numFmtId="0">
      <sharedItems count="29">
        <s v="Elementary School"/>
        <s v="Senior High School"/>
        <s v="Span School - ES"/>
        <s v="Middle Schools"/>
        <s v="Span School HS"/>
        <s v="Continuation High School"/>
        <s v="Special Education School"/>
        <s v="Span School ES"/>
        <s v="Community Day School"/>
        <s v="Independent Study"/>
        <s v="Regional Occupational Centers"/>
        <s v="Community Adult Schools"/>
        <s v="Opportunity School"/>
        <s v="Span School SPE ED"/>
        <s v="Skills Centers"/>
        <s v="Span School MS"/>
        <s v="Span Magnet School HS"/>
        <s v="Elementary School - Affiliated Charter"/>
        <s v="Middle Schools - Affiliated Charter"/>
        <s v="High Schools - Affiliated Charter"/>
        <s v="Span - Affiliated Charter MS"/>
        <s v="Span - Affiliated Charter HS"/>
        <s v="Span, Magnet School HS"/>
        <s v="Span Schools, Regular HS"/>
        <s v="Span, Magnet School ES"/>
        <s v="Span, Magnet Center ES"/>
        <s v="High School - Span"/>
        <s v="Elementary School - Span"/>
        <s v="Span Schools, Regular ES"/>
      </sharedItems>
    </cacheField>
    <cacheField name="School Name" numFmtId="0">
      <sharedItems/>
    </cacheField>
    <cacheField name="School Address" numFmtId="0">
      <sharedItems/>
    </cacheField>
    <cacheField name="Zip Code" numFmtId="0">
      <sharedItems containsMixedTypes="1" containsNumber="1" containsInteger="1" minValue="90065" maxValue="90201"/>
    </cacheField>
    <cacheField name="Local_x000a_ District" numFmtId="0">
      <sharedItems/>
    </cacheField>
    <cacheField name="New CFM Assignment" numFmtId="0">
      <sharedItems count="8">
        <s v="Chow, David "/>
        <s v="Balbuena, Patricia"/>
        <s v="Haftevani, Rosi "/>
        <s v="Shaginyan, Ovanes"/>
        <s v="Galono, Annette "/>
        <s v="Mananghaya, Nicanor"/>
        <s v="Navarro, Evangeline "/>
        <s v="Owens, Connie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1">
  <r>
    <x v="0"/>
    <x v="0"/>
    <s v="107TH ST EL"/>
    <s v="147 E 107th St,  Los Angeles,  CA 90003"/>
    <s v="90003"/>
    <s v="South"/>
    <x v="0"/>
  </r>
  <r>
    <x v="0"/>
    <x v="0"/>
    <s v="109TH ST EL"/>
    <s v="10915 S Mc Kinley Ave,  Los Angeles,  CA 90059"/>
    <s v="90059"/>
    <s v="South"/>
    <x v="0"/>
  </r>
  <r>
    <x v="0"/>
    <x v="0"/>
    <s v="112TH ST EL"/>
    <s v="1265 E 112th St,  Los Angeles,  CA 90059"/>
    <s v="90059"/>
    <s v="South"/>
    <x v="0"/>
  </r>
  <r>
    <x v="0"/>
    <x v="0"/>
    <s v="116TH ST EL"/>
    <s v="11610 Stanford Ave,  Los Angeles,  CA 90059"/>
    <s v="90059"/>
    <s v="South"/>
    <x v="0"/>
  </r>
  <r>
    <x v="0"/>
    <x v="0"/>
    <s v="118TH ST EL"/>
    <s v="144 E 118th St,  Los Angeles,  CA 90061"/>
    <s v="90061"/>
    <s v="South"/>
    <x v="0"/>
  </r>
  <r>
    <x v="0"/>
    <x v="0"/>
    <s v="122ND ST EL"/>
    <s v="405 E 122nd St,  Los Angeles,  CA 90061"/>
    <s v="90061"/>
    <s v="South"/>
    <x v="0"/>
  </r>
  <r>
    <x v="0"/>
    <x v="0"/>
    <s v="135TH ST EL"/>
    <s v="801 W 135th St,  Gardena,  CA 90247"/>
    <s v="90247"/>
    <s v="South"/>
    <x v="0"/>
  </r>
  <r>
    <x v="0"/>
    <x v="0"/>
    <s v="153RD ST EL"/>
    <s v="1605 W 153rd St,  Gardena,  CA 90247"/>
    <s v="90247"/>
    <s v="South"/>
    <x v="0"/>
  </r>
  <r>
    <x v="0"/>
    <x v="0"/>
    <s v="156TH ST EL"/>
    <s v="2100 W 156th St,  Gardena,  CA 90249"/>
    <s v="90249"/>
    <s v="South"/>
    <x v="0"/>
  </r>
  <r>
    <x v="0"/>
    <x v="0"/>
    <s v="15TH ST EL"/>
    <s v="1527 S Mesa St,  San Pedro,  CA 90731"/>
    <s v="90731"/>
    <s v="South"/>
    <x v="0"/>
  </r>
  <r>
    <x v="0"/>
    <x v="0"/>
    <s v="186TH ST EL"/>
    <s v="1581 W 186th St,  Gardena,  CA 90248"/>
    <s v="90248"/>
    <s v="South"/>
    <x v="0"/>
  </r>
  <r>
    <x v="0"/>
    <x v="0"/>
    <s v="232ND PL EL"/>
    <s v="23240 Archibald Ave,  Carson,  CA 90745"/>
    <s v="90745"/>
    <s v="South"/>
    <x v="0"/>
  </r>
  <r>
    <x v="0"/>
    <x v="0"/>
    <s v="7th St ES Arts Integration Magnet"/>
    <s v="1570 W. 7th St.,  San Pedro,  CA 90732"/>
    <s v="90732"/>
    <s v="South"/>
    <x v="0"/>
  </r>
  <r>
    <x v="0"/>
    <x v="0"/>
    <s v="92ND ST EL"/>
    <s v="9211 Grape St,  Los Angeles,  CA 90002"/>
    <s v="90002"/>
    <s v="South"/>
    <x v="1"/>
  </r>
  <r>
    <x v="0"/>
    <x v="0"/>
    <s v="93RD ST EL"/>
    <s v="330 E 93rd St,  Los Angeles,  CA 90003"/>
    <s v="90003"/>
    <s v="South"/>
    <x v="0"/>
  </r>
  <r>
    <x v="0"/>
    <x v="0"/>
    <s v="96TH ST EL"/>
    <s v="1471 E 96th St,  Los Angeles,  CA 90002"/>
    <s v="90002"/>
    <s v="South"/>
    <x v="0"/>
  </r>
  <r>
    <x v="0"/>
    <x v="0"/>
    <s v="99TH ST EL"/>
    <s v="9900 S Wadsworth Ave,  Los Angeles,  CA 90002"/>
    <s v="90002"/>
    <s v="South"/>
    <x v="0"/>
  </r>
  <r>
    <x v="0"/>
    <x v="0"/>
    <s v="AMBLER EL"/>
    <s v="319 E Sherman Dr,  Carson,  CA 90746"/>
    <s v="90746"/>
    <s v="South"/>
    <x v="0"/>
  </r>
  <r>
    <x v="0"/>
    <x v="0"/>
    <s v="AMESTOY EL"/>
    <s v="1048 W 149th St,  Gardena,  CA 90247"/>
    <s v="90247"/>
    <s v="South"/>
    <x v="0"/>
  </r>
  <r>
    <x v="0"/>
    <x v="0"/>
    <s v="ANNALEE EL"/>
    <s v="19410 S Annalee Ave,  Carson,  CA 90746"/>
    <s v="90746"/>
    <s v="South"/>
    <x v="0"/>
  </r>
  <r>
    <x v="0"/>
    <x v="0"/>
    <s v="AVALON GARDENS EL"/>
    <s v="13940 S San Pedro St,  Los Angeles,  CA 90061"/>
    <s v="90061"/>
    <s v="South"/>
    <x v="0"/>
  </r>
  <r>
    <x v="0"/>
    <x v="0"/>
    <s v="BACA ARTS ACAD"/>
    <s v="1536 East 89th St,  Los Angeles,  CA 90002"/>
    <s v="90002"/>
    <s v="South"/>
    <x v="1"/>
  </r>
  <r>
    <x v="0"/>
    <x v="0"/>
    <s v="BAKEWELL PC"/>
    <s v="8621 S Baring Cross St,  Los Angeles,  CA 90044"/>
    <s v="90044"/>
    <s v="South"/>
    <x v="0"/>
  </r>
  <r>
    <x v="0"/>
    <x v="0"/>
    <s v="BANDINI EL"/>
    <s v="425 N Bandini St,  San Pedro,  CA 90731"/>
    <s v="90731"/>
    <s v="South"/>
    <x v="0"/>
  </r>
  <r>
    <x v="0"/>
    <x v="1"/>
    <s v="BANNING SH"/>
    <s v="1527 Lakme Ave,  Wilmington,  CA 90744"/>
    <s v="90744"/>
    <s v="South"/>
    <x v="0"/>
  </r>
  <r>
    <x v="0"/>
    <x v="0"/>
    <s v="BARRETT EL"/>
    <s v="419 W 98th St,  Los Angeles,  CA 90003"/>
    <s v="90003"/>
    <s v="South"/>
    <x v="0"/>
  </r>
  <r>
    <x v="0"/>
    <x v="0"/>
    <s v="BARTON HILL EL"/>
    <s v="423 N Pacific Ave,  San Pedro,  CA 90731"/>
    <s v="90731"/>
    <s v="South"/>
    <x v="0"/>
  </r>
  <r>
    <x v="0"/>
    <x v="0"/>
    <s v="BONITA EL"/>
    <s v="21929 Bonita St,  Carson,  CA 90745"/>
    <s v="90745"/>
    <s v="South"/>
    <x v="0"/>
  </r>
  <r>
    <x v="0"/>
    <x v="2"/>
    <s v="BRIDGES SCHOOL"/>
    <s v="1235 Broad Ave.,  Wilmington,  CA 90744"/>
    <s v="90744"/>
    <s v="South"/>
    <x v="0"/>
  </r>
  <r>
    <x v="0"/>
    <x v="0"/>
    <s v="BROAD AVE EL"/>
    <s v="24815 Broad Ave,  Wilmington,  CA 90744"/>
    <s v="90744"/>
    <s v="South"/>
    <x v="0"/>
  </r>
  <r>
    <x v="0"/>
    <x v="0"/>
    <s v="Broadacres El"/>
    <s v="19424 S Broadacres Ave,  Carson,  CA 90746"/>
    <s v="90746"/>
    <s v="South"/>
    <x v="0"/>
  </r>
  <r>
    <x v="0"/>
    <x v="0"/>
    <s v="CABRILLO EL"/>
    <s v="732 S Cabrillo Ave,  San Pedro,  CA 90731"/>
    <s v="90731"/>
    <s v="South"/>
    <x v="0"/>
  </r>
  <r>
    <x v="0"/>
    <x v="3"/>
    <s v="CARNEGIE MS"/>
    <s v="21820 Bonita St,  Carson,  CA 90745"/>
    <s v="90745"/>
    <s v="South"/>
    <x v="0"/>
  </r>
  <r>
    <x v="0"/>
    <x v="2"/>
    <s v="CAROLDALE LRNG COMM"/>
    <s v="22424 Caroldale Ave,  Carson,  CA 90745"/>
    <s v="90745"/>
    <s v="South"/>
    <x v="0"/>
  </r>
  <r>
    <x v="0"/>
    <x v="0"/>
    <s v="CARSON EL"/>
    <s v="161 E Carson St,  Carson,  CA 90745"/>
    <s v="90745"/>
    <s v="South"/>
    <x v="0"/>
  </r>
  <r>
    <x v="0"/>
    <x v="1"/>
    <s v="CARSON SH"/>
    <s v="22328 S Main St,  Carson,  CA 90745"/>
    <s v="90745"/>
    <s v="South"/>
    <x v="0"/>
  </r>
  <r>
    <x v="0"/>
    <x v="0"/>
    <s v="CATSKILL EL"/>
    <s v="23536 Catskill Ave,  Carson,  CA 90745"/>
    <s v="90745"/>
    <s v="South"/>
    <x v="0"/>
  </r>
  <r>
    <x v="0"/>
    <x v="0"/>
    <s v="CHAPMAN EL"/>
    <s v="1947 Marine Ave,  Gardena,  CA 90249"/>
    <s v="90249"/>
    <s v="South"/>
    <x v="0"/>
  </r>
  <r>
    <x v="0"/>
    <x v="0"/>
    <s v="COMPTON EL"/>
    <s v="1515 E 104th St,  Los Angeles,  CA 90002"/>
    <s v="90002"/>
    <s v="South"/>
    <x v="0"/>
  </r>
  <r>
    <x v="0"/>
    <x v="0"/>
    <s v="Crestwood ST ES STEAM Magnet"/>
    <s v="1946 W Crestwood St,  Rancho Palos Verdes,  CA 90275"/>
    <s v="90275"/>
    <s v="South"/>
    <x v="0"/>
  </r>
  <r>
    <x v="0"/>
    <x v="3"/>
    <s v="CURTISS MS"/>
    <s v="1254 E Helmick St,  Carson,  CA 90746"/>
    <s v="90746"/>
    <s v="South"/>
    <x v="0"/>
  </r>
  <r>
    <x v="0"/>
    <x v="3"/>
    <s v="DANA MS"/>
    <s v="1501 S Cabrillo Ave,  San Pedro,  CA 90731"/>
    <s v="90731"/>
    <s v="South"/>
    <x v="0"/>
  </r>
  <r>
    <x v="0"/>
    <x v="2"/>
    <s v="DE LA TORRE JR EL"/>
    <s v="500 N Island Ave,  Wilmington,  CA 90744"/>
    <s v="90744"/>
    <s v="South"/>
    <x v="0"/>
  </r>
  <r>
    <x v="0"/>
    <x v="0"/>
    <s v="DEL AMO EL"/>
    <s v="21228 Water St,  Carson,  CA 90745"/>
    <s v="90745"/>
    <s v="South"/>
    <x v="0"/>
  </r>
  <r>
    <x v="0"/>
    <x v="0"/>
    <s v="DENKER EL"/>
    <s v="1620 W 162nd St,  Gardena,  CA 90247"/>
    <s v="90247"/>
    <s v="South"/>
    <x v="0"/>
  </r>
  <r>
    <x v="0"/>
    <x v="3"/>
    <s v="DODSON MS"/>
    <s v="28014 Montereina Dr,  Rancho Palos Verdes,  CA 90275"/>
    <s v="90275"/>
    <s v="South"/>
    <x v="0"/>
  </r>
  <r>
    <x v="0"/>
    <x v="0"/>
    <s v="DOLORES EL"/>
    <s v="22526 Dolores St,  Carson,  CA 90745"/>
    <s v="90745"/>
    <s v="South"/>
    <x v="0"/>
  </r>
  <r>
    <x v="0"/>
    <x v="0"/>
    <s v="DOMINGUEZ EL"/>
    <s v="21250 Santa Fe Ave,  Carson,  CA 90810"/>
    <s v="90810"/>
    <s v="South"/>
    <x v="0"/>
  </r>
  <r>
    <x v="0"/>
    <x v="1"/>
    <s v="Dr. R.A. Vladovic Harbor Tchr Prep Acad"/>
    <s v="1111 Figueroa Place,  Wilmington,  CA 90744"/>
    <s v="90744"/>
    <s v="South"/>
    <x v="0"/>
  </r>
  <r>
    <x v="0"/>
    <x v="3"/>
    <s v="DREW MS"/>
    <s v="8511 Compton Ave,  Los Angeles,  CA 90001"/>
    <s v="90001"/>
    <s v="South"/>
    <x v="0"/>
  </r>
  <r>
    <x v="0"/>
    <x v="1"/>
    <s v="Dymally SH Technology Arts &amp; Design"/>
    <s v="8800 S San Pedro St,  Los Angeles,  CA 90003"/>
    <s v="90003"/>
    <s v="South"/>
    <x v="0"/>
  </r>
  <r>
    <x v="0"/>
    <x v="3"/>
    <s v="EDISON MS"/>
    <s v="6500 Hooper Ave,  Los Angeles,  CA 90001"/>
    <s v="90001"/>
    <s v="South"/>
    <x v="0"/>
  </r>
  <r>
    <x v="0"/>
    <x v="0"/>
    <s v="ESHELMAN EL"/>
    <s v="25902 Eshelman Ave,  Lomita,  CA 90717"/>
    <s v="90717"/>
    <s v="South"/>
    <x v="0"/>
  </r>
  <r>
    <x v="0"/>
    <x v="0"/>
    <s v="FIGUEROA EL"/>
    <s v="510 W 111th St,  Los Angeles,  CA 90044"/>
    <s v="90044"/>
    <s v="South"/>
    <x v="0"/>
  </r>
  <r>
    <x v="0"/>
    <x v="3"/>
    <s v="FLEMING MS"/>
    <s v="25425 Walnut St,  Lomita,  CA 90717"/>
    <s v="90717"/>
    <s v="South"/>
    <x v="0"/>
  </r>
  <r>
    <x v="0"/>
    <x v="0"/>
    <s v="FLOURNOY EL"/>
    <s v="1630 E 111th St,  Los Angeles,  CA 90059"/>
    <s v="90059"/>
    <s v="South"/>
    <x v="0"/>
  </r>
  <r>
    <x v="0"/>
    <x v="1"/>
    <s v="FREMONT SH"/>
    <s v="7676 S San Pedro St,  Los Angeles,  CA 90003"/>
    <s v="90003"/>
    <s v="South"/>
    <x v="0"/>
  </r>
  <r>
    <x v="0"/>
    <x v="0"/>
    <s v="FRIES EL"/>
    <s v="1301 Fries Ave,  Wilmington,  CA 90744"/>
    <s v="90744"/>
    <s v="South"/>
    <x v="0"/>
  </r>
  <r>
    <x v="0"/>
    <x v="0"/>
    <s v="GARDENA EL"/>
    <s v="647 W Gardena Blvd,  Gardena,  CA 90247"/>
    <s v="90247"/>
    <s v="South"/>
    <x v="0"/>
  </r>
  <r>
    <x v="0"/>
    <x v="1"/>
    <s v="GARDENA SH"/>
    <s v="1301 W 182nd St,  Gardena,  CA 90248"/>
    <s v="90248"/>
    <s v="South"/>
    <x v="0"/>
  </r>
  <r>
    <x v="0"/>
    <x v="0"/>
    <s v="Gil Garcetti Learning Academy"/>
    <s v="612 W 68th St,  Los Angeles,  CA 90044"/>
    <s v="90044"/>
    <s v="South"/>
    <x v="0"/>
  </r>
  <r>
    <x v="0"/>
    <x v="3"/>
    <s v="GOMPERS MS"/>
    <s v="234 E 112th St,  Los Angeles,  CA 90061"/>
    <s v="90061"/>
    <s v="South"/>
    <x v="0"/>
  </r>
  <r>
    <x v="0"/>
    <x v="0"/>
    <s v="GRAHAM EL"/>
    <s v="8407 S Fir Ave,  Los Angeles,  CA 90001"/>
    <s v="90001"/>
    <s v="South"/>
    <x v="1"/>
  </r>
  <r>
    <x v="0"/>
    <x v="0"/>
    <s v="GRAPE EL"/>
    <s v="1940 E 111th St,  Los Angeles,  CA 90059"/>
    <s v="90059"/>
    <s v="South"/>
    <x v="0"/>
  </r>
  <r>
    <x v="0"/>
    <x v="0"/>
    <s v="GRIFFITH JOYNER EL"/>
    <s v="1963 E 103rd St,  Los Angeles,  CA 90002"/>
    <s v="90002"/>
    <s v="South"/>
    <x v="1"/>
  </r>
  <r>
    <x v="0"/>
    <x v="0"/>
    <s v="GULF EL"/>
    <s v="828 W L St,  Wilmington,  CA 90744"/>
    <s v="90744"/>
    <s v="South"/>
    <x v="0"/>
  </r>
  <r>
    <x v="0"/>
    <x v="0"/>
    <s v="HALLDALE EL"/>
    <s v="21514 Halldale Ave,  Torrance,  CA 90501"/>
    <s v="90501"/>
    <s v="South"/>
    <x v="0"/>
  </r>
  <r>
    <x v="0"/>
    <x v="0"/>
    <s v="HARBOR CITY EL"/>
    <s v="1508 W 254th St,  Harbor City,  CA 90710"/>
    <s v="90710"/>
    <s v="South"/>
    <x v="0"/>
  </r>
  <r>
    <x v="0"/>
    <x v="0"/>
    <s v="HAWAIIAN EL"/>
    <s v="540 Hawaiian Ave,  Wilmington,  CA 90744"/>
    <s v="90744"/>
    <s v="South"/>
    <x v="0"/>
  </r>
  <r>
    <x v="0"/>
    <x v="1"/>
    <s v="JORDAN SH"/>
    <s v="2265 E 103rd St,  Los Angeles,  CA 90002"/>
    <s v="90002"/>
    <s v="South"/>
    <x v="2"/>
  </r>
  <r>
    <x v="0"/>
    <x v="1"/>
    <s v="KING-DREW MED MAG"/>
    <s v="1601 E 120th St,  Los Angeles,  CA 90059"/>
    <s v="90059"/>
    <s v="South"/>
    <x v="0"/>
  </r>
  <r>
    <x v="0"/>
    <x v="0"/>
    <s v="KNOX EL"/>
    <s v="8919 S Main St,  Los Angeles,  CA 90003"/>
    <s v="90003"/>
    <s v="South"/>
    <x v="0"/>
  </r>
  <r>
    <x v="0"/>
    <x v="0"/>
    <s v="LEAPWOOD EL"/>
    <s v="19302 Leapwood Ave,  Carson,  CA 90746"/>
    <s v="90746"/>
    <s v="South"/>
    <x v="0"/>
  </r>
  <r>
    <x v="0"/>
    <x v="0"/>
    <s v="LELAND EL"/>
    <s v="2120 S Leland St,  San Pedro,  CA 90731"/>
    <s v="90731"/>
    <s v="South"/>
    <x v="0"/>
  </r>
  <r>
    <x v="0"/>
    <x v="0"/>
    <s v="LOMITA MATH/SCI MAG"/>
    <s v="2211 247th St,  Lomita,  CA 90717"/>
    <s v="90717"/>
    <s v="South"/>
    <x v="0"/>
  </r>
  <r>
    <x v="0"/>
    <x v="0"/>
    <s v="MANCHESTER EL"/>
    <s v="661 W 87th St,  Los Angeles,  CA 90044"/>
    <s v="90044"/>
    <s v="South"/>
    <x v="0"/>
  </r>
  <r>
    <x v="0"/>
    <x v="3"/>
    <s v="MARKHAM MS"/>
    <s v="1650 E 104th St,  Los Angeles,  CA 90002"/>
    <s v="90002"/>
    <s v="South"/>
    <x v="0"/>
  </r>
  <r>
    <x v="0"/>
    <x v="0"/>
    <s v="MEYLER EL"/>
    <s v="1123 W 223rd St,  Torrance,  CA 90502"/>
    <s v="90502"/>
    <s v="South"/>
    <x v="0"/>
  </r>
  <r>
    <x v="0"/>
    <x v="0"/>
    <s v="MILLER EL"/>
    <s v="830 W 77th St,  Los Angeles,  CA 90044"/>
    <s v="90044"/>
    <s v="South"/>
    <x v="0"/>
  </r>
  <r>
    <x v="0"/>
    <x v="1"/>
    <s v="NARBONNE SH"/>
    <s v="24300 S Western Ave,  Harbor City,  CA 90710"/>
    <s v="90710"/>
    <s v="South"/>
    <x v="0"/>
  </r>
  <r>
    <x v="0"/>
    <x v="0"/>
    <s v="NORMONT EL"/>
    <s v="1001 W 253rd St,  Harbor City,  CA 90710"/>
    <s v="90710"/>
    <s v="South"/>
    <x v="0"/>
  </r>
  <r>
    <x v="0"/>
    <x v="0"/>
    <s v="PARK WESTERN EL"/>
    <s v="1214 Park Western Pl,  San Pedro,  CA 90732"/>
    <s v="90732"/>
    <s v="South"/>
    <x v="0"/>
  </r>
  <r>
    <x v="0"/>
    <x v="3"/>
    <s v="PEARY MS"/>
    <s v="1415 W Gardena Blvd,  Gardena,  CA 90247"/>
    <s v="90247"/>
    <s v="South"/>
    <x v="0"/>
  </r>
  <r>
    <x v="0"/>
    <x v="0"/>
    <s v="PRESIDENT EL"/>
    <s v="1465 W 243rd St,  Harbor City,  CA 90710"/>
    <s v="90710"/>
    <s v="South"/>
    <x v="0"/>
  </r>
  <r>
    <x v="0"/>
    <x v="0"/>
    <s v="PT FERMIN MAR SCI MG"/>
    <s v="3333 Kerckhoff Ave,  San Pedro,  CA 90731"/>
    <s v="90731"/>
    <s v="South"/>
    <x v="0"/>
  </r>
  <r>
    <x v="0"/>
    <x v="0"/>
    <s v="PURCHE EL"/>
    <s v="13210 Purche Ave,  Gardena,  CA 90249"/>
    <s v="90249"/>
    <s v="South"/>
    <x v="0"/>
  </r>
  <r>
    <x v="0"/>
    <x v="4"/>
    <s v="RANCHO DOMINGZ PREP"/>
    <s v="4110 Santa Fe Ave,  Long Beach,  CA 90810"/>
    <s v="90810"/>
    <s v="South"/>
    <x v="0"/>
  </r>
  <r>
    <x v="0"/>
    <x v="0"/>
    <s v="RITTER EL"/>
    <s v="11108 Watts Ave,  Los Angeles,  CA 90059"/>
    <s v="90059"/>
    <s v="South"/>
    <x v="0"/>
  </r>
  <r>
    <x v="0"/>
    <x v="1"/>
    <s v="RIVERA LC COM &amp; TECH"/>
    <s v="6100 S Central Ave,  Los Angeles,  CA 90001"/>
    <s v="90001"/>
    <s v="South"/>
    <x v="2"/>
  </r>
  <r>
    <x v="0"/>
    <x v="0"/>
    <s v="RUSSELL EL"/>
    <s v="1263 E Firestone Blvd,  Los Angeles,  CA 90001"/>
    <s v="90001"/>
    <s v="South"/>
    <x v="1"/>
  </r>
  <r>
    <x v="0"/>
    <x v="0"/>
    <s v="S SHORES PER ARTS MG"/>
    <s v="2060 W 35th St,  San Pedro,  CA 90732"/>
    <s v="90732"/>
    <s v="South"/>
    <x v="0"/>
  </r>
  <r>
    <x v="0"/>
    <x v="1"/>
    <s v="SAN PEDRO SH"/>
    <s v="1001 W 15th St,  San Pedro,  CA 90731"/>
    <s v="90731"/>
    <s v="South"/>
    <x v="0"/>
  </r>
  <r>
    <x v="0"/>
    <x v="0"/>
    <s v="TAPER EL"/>
    <s v="1824 Taper Ave,  San Pedro,  CA 90731"/>
    <s v="90731"/>
    <s v="South"/>
    <x v="0"/>
  </r>
  <r>
    <x v="0"/>
    <x v="0"/>
    <s v="TOWNE EL"/>
    <s v="18924 Towne Ave,  Carson,  CA 90746"/>
    <s v="90746"/>
    <s v="South"/>
    <x v="0"/>
  </r>
  <r>
    <x v="0"/>
    <x v="1"/>
    <s v="University Pathways Medical Mag Academy"/>
    <s v="11227 S. San Pedro Street,  Los Angeles,  CA 90061"/>
    <s v="90061"/>
    <s v="South"/>
    <x v="0"/>
  </r>
  <r>
    <x v="0"/>
    <x v="1"/>
    <s v="University Pathways Public Svc Academy"/>
    <s v="1415 Firestone Blvd,  Los Angeles,  CA 90001"/>
    <s v="90001"/>
    <s v="South"/>
    <x v="0"/>
  </r>
  <r>
    <x v="0"/>
    <x v="0"/>
    <s v="VAN DEENE EL"/>
    <s v="826 W Javelin St,  Torrance,  CA 90502"/>
    <s v="90502"/>
    <s v="South"/>
    <x v="0"/>
  </r>
  <r>
    <x v="0"/>
    <x v="0"/>
    <s v="WASHINGTON PC"/>
    <s v="860 W 112th St,  Los Angeles,  CA 90044"/>
    <s v="90044"/>
    <s v="South"/>
    <x v="0"/>
  </r>
  <r>
    <x v="0"/>
    <x v="0"/>
    <s v="WEIGAND EL"/>
    <s v="10401 Weigand Ave,  Los Angeles,  CA 90002"/>
    <s v="90002"/>
    <s v="South"/>
    <x v="1"/>
  </r>
  <r>
    <x v="0"/>
    <x v="3"/>
    <s v="WHITE MS"/>
    <s v="22102 S Figueroa St,  Carson,  CA 90745"/>
    <s v="90745"/>
    <s v="South"/>
    <x v="0"/>
  </r>
  <r>
    <x v="0"/>
    <x v="0"/>
    <s v="WHITE POINT EL"/>
    <s v="1410 Silvius Ave,  San Pedro,  CA 90731"/>
    <s v="90731"/>
    <s v="South"/>
    <x v="0"/>
  </r>
  <r>
    <x v="0"/>
    <x v="3"/>
    <s v="Wilmington MS STEAM Magnet"/>
    <s v="1700 Gulf Ave,  Wilmington,  CA 90744"/>
    <s v="90744"/>
    <s v="South"/>
    <x v="0"/>
  </r>
  <r>
    <x v="0"/>
    <x v="0"/>
    <s v="WILMINGTON PARK EL"/>
    <s v="1140 Mahar Ave,  Wilmington,  CA 90744"/>
    <s v="90744"/>
    <s v="South"/>
    <x v="0"/>
  </r>
  <r>
    <x v="0"/>
    <x v="0"/>
    <s v="WISDOM EL"/>
    <s v="1125 E 74th St,  Los Angeles,  CA 90001"/>
    <s v="90001"/>
    <s v="South"/>
    <x v="1"/>
  </r>
  <r>
    <x v="1"/>
    <x v="0"/>
    <s v="3RD ST EL"/>
    <s v="201 S June St,  Los Angeles,  CA 90004"/>
    <s v="90004"/>
    <s v="West"/>
    <x v="3"/>
  </r>
  <r>
    <x v="1"/>
    <x v="0"/>
    <s v="66TH ST EL"/>
    <s v="6600 S San Pedro St,  Los Angeles,  CA 90003"/>
    <s v="90003"/>
    <s v="South"/>
    <x v="4"/>
  </r>
  <r>
    <x v="1"/>
    <x v="0"/>
    <s v="75TH ST EL"/>
    <s v="142 W 75th St,  Los Angeles,  CA 90003"/>
    <s v="90003"/>
    <s v="South"/>
    <x v="4"/>
  </r>
  <r>
    <x v="1"/>
    <x v="5"/>
    <s v="ADDAMS HS"/>
    <s v="16341 Donmetz St,  Granada Hills,  CA 91344"/>
    <s v="91344"/>
    <s v="Northwest"/>
    <x v="4"/>
  </r>
  <r>
    <x v="1"/>
    <x v="0"/>
    <s v="ALDAMA EL"/>
    <s v="632 North Avenue 50,  Los Angeles,  CA 90042"/>
    <s v="90042"/>
    <s v="Central"/>
    <x v="3"/>
  </r>
  <r>
    <x v="1"/>
    <x v="0"/>
    <s v="ALTA LOMA EL"/>
    <s v="1745 Vineyard Ave,  Los Angeles,  CA 90019"/>
    <s v="90019"/>
    <s v="West"/>
    <x v="4"/>
  </r>
  <r>
    <x v="1"/>
    <x v="5"/>
    <s v="ANGEL'S GATE HS"/>
    <s v="3607 S Gaffey St,  San Pedro,  CA 90731"/>
    <s v="90731"/>
    <s v="South"/>
    <x v="4"/>
  </r>
  <r>
    <x v="1"/>
    <x v="0"/>
    <s v="ANNANDALE EL"/>
    <s v="6125 Poppy Peak Dr,  Los Angeles,  CA 90042"/>
    <s v="90042"/>
    <s v="Central"/>
    <x v="4"/>
  </r>
  <r>
    <x v="1"/>
    <x v="0"/>
    <s v="ARLINGTON HTS EL"/>
    <s v="1717 7th Ave.,  Los Angeles,  CA 90019"/>
    <s v="90019"/>
    <s v="West"/>
    <x v="4"/>
  </r>
  <r>
    <x v="1"/>
    <x v="3"/>
    <s v="BANCROFT MS"/>
    <s v="929 N Las Palmas Ave,  Los Angeles,  CA 90038"/>
    <s v="90038"/>
    <s v="West"/>
    <x v="4"/>
  </r>
  <r>
    <x v="1"/>
    <x v="6"/>
    <s v="Banneker Center &amp; Transition Center"/>
    <s v="14024 S San Pedro St,  Los Angeles,  CA 90061"/>
    <s v="90061"/>
    <s v="South"/>
    <x v="4"/>
  </r>
  <r>
    <x v="1"/>
    <x v="1"/>
    <s v="BELMONT SH"/>
    <s v="1575 W 2nd St,  Los Angeles,  CA 90026"/>
    <s v="90026"/>
    <s v="Central"/>
    <x v="3"/>
  </r>
  <r>
    <x v="1"/>
    <x v="1"/>
    <s v="BERNSTEIN SH"/>
    <s v="1309 N Wilton Place,  Hollywood,  CA 90028"/>
    <s v="90028"/>
    <s v="West"/>
    <x v="4"/>
  </r>
  <r>
    <x v="1"/>
    <x v="3"/>
    <s v="BETHUNE MS"/>
    <s v="155 W 69th St,  Los Angeles,  CA 90003"/>
    <s v="90003"/>
    <s v="South"/>
    <x v="4"/>
  </r>
  <r>
    <x v="1"/>
    <x v="0"/>
    <s v="BRIGHT EL"/>
    <s v="1771 W 36th St,  Los Angeles,  CA 90018"/>
    <s v="90018"/>
    <s v="West"/>
    <x v="4"/>
  </r>
  <r>
    <x v="1"/>
    <x v="7"/>
    <s v="BROOKLYN AVE EL"/>
    <s v="4620 Cesar E Chavez Ave,  Los Angeles,  CA 90022"/>
    <s v="90022"/>
    <s v="East"/>
    <x v="4"/>
  </r>
  <r>
    <x v="1"/>
    <x v="0"/>
    <s v="BUCHANAN EL"/>
    <s v="5024 Buchanan St,  Los Angeles,  CA 90042"/>
    <s v="90042"/>
    <s v="Central"/>
    <x v="3"/>
  </r>
  <r>
    <x v="1"/>
    <x v="3"/>
    <s v="Burbank MS Arts/Tech/Comm Magnet"/>
    <s v="6460 N Figueroa St,  Los Angeles,  CA 90042"/>
    <s v="90042"/>
    <s v="Central"/>
    <x v="4"/>
  </r>
  <r>
    <x v="1"/>
    <x v="3"/>
    <s v="BURROUGHS MS"/>
    <s v="600 S Mc Cadden Pl,  Los Angeles,  CA 90005"/>
    <s v="90005"/>
    <s v="West"/>
    <x v="4"/>
  </r>
  <r>
    <x v="1"/>
    <x v="0"/>
    <s v="BUSHNELL WAY EL"/>
    <s v="5507 Bushnell Way,  Los Angeles,  CA 90042"/>
    <s v="90042"/>
    <s v="Central"/>
    <x v="3"/>
  </r>
  <r>
    <x v="1"/>
    <x v="0"/>
    <s v="CARSON-GORE ACADEMY"/>
    <s v="3200 W. Washington Blvd,  Los Angeles,  CA 90018"/>
    <s v="90018"/>
    <s v="West"/>
    <x v="4"/>
  </r>
  <r>
    <x v="1"/>
    <x v="8"/>
    <s v="CDS ALONZO"/>
    <s v="5755 Fountain Avenue,  Los Angeles,  CA 90028"/>
    <s v="90028"/>
    <s v="West"/>
    <x v="4"/>
  </r>
  <r>
    <x v="1"/>
    <x v="8"/>
    <s v="CDS JOHNSON"/>
    <s v="10601 S Grandee Ave,  Los Angeles,  CA 90002"/>
    <s v="90002"/>
    <s v="South"/>
    <x v="4"/>
  </r>
  <r>
    <x v="1"/>
    <x v="8"/>
    <s v="CDS JOHNSTON"/>
    <s v="2210 Taper Ave,  San Pedro,  CA 90731"/>
    <s v="90731"/>
    <s v="South"/>
    <x v="4"/>
  </r>
  <r>
    <x v="1"/>
    <x v="8"/>
    <s v="CDS LONDON"/>
    <s v="12924-A Oxnard St,  Valley Glen,  CA 91401"/>
    <s v="91401"/>
    <s v="Northeast"/>
    <x v="4"/>
  </r>
  <r>
    <x v="1"/>
    <x v="0"/>
    <s v="CHEREMOYA EL"/>
    <s v="6017 Franklin Ave,  Los Angeles,  CA 90028"/>
    <s v="90028"/>
    <s v="West"/>
    <x v="3"/>
  </r>
  <r>
    <x v="1"/>
    <x v="9"/>
    <s v="CITY OF ANGELS"/>
    <s v="221 S Eastman Ave,  Los Angeles,  CA 90063"/>
    <s v="90063"/>
    <s v="East"/>
    <x v="4"/>
  </r>
  <r>
    <x v="1"/>
    <x v="1"/>
    <s v="CONTRERAS BUS TOUR"/>
    <s v="322 S Lucas Ave,  Los Angeles,  CA 90017"/>
    <s v="90017"/>
    <s v="Central"/>
    <x v="4"/>
  </r>
  <r>
    <x v="1"/>
    <x v="6"/>
    <s v="CTC - West"/>
    <s v="7850 Melrose Ave,  Los Angeles,  CA 90046"/>
    <s v="90046"/>
    <s v="West"/>
    <x v="4"/>
  </r>
  <r>
    <x v="1"/>
    <x v="0"/>
    <s v="DAHLIA HEIGHTS EL"/>
    <s v="5063 Floristan Ave,  Los Angeles,  CA 90041"/>
    <s v="90041"/>
    <s v="Central"/>
    <x v="3"/>
  </r>
  <r>
    <x v="1"/>
    <x v="0"/>
    <s v="DELEVAN DRIVE EL"/>
    <s v="4168 W Ave 42,  Los Angeles,  CA 90065"/>
    <s v="90065"/>
    <s v="Central"/>
    <x v="3"/>
  </r>
  <r>
    <x v="1"/>
    <x v="1"/>
    <s v="DOWNTWN BUSINESS MAG"/>
    <s v="1200 W Colton St.,  Los Angeles,  CA 90026"/>
    <s v="90026"/>
    <s v="Central"/>
    <x v="4"/>
  </r>
  <r>
    <x v="1"/>
    <x v="0"/>
    <s v="EAGLE ROCK EL"/>
    <s v="2057 Fair Park Ave,  Los Angeles,  CA 90041"/>
    <s v="90041"/>
    <s v="Central"/>
    <x v="3"/>
  </r>
  <r>
    <x v="1"/>
    <x v="5"/>
    <s v="EARHART HS"/>
    <s v="5355 Colfax Ave,  N Hollywood,  CA 91601"/>
    <s v="91601"/>
    <s v="Northeast"/>
    <x v="4"/>
  </r>
  <r>
    <x v="1"/>
    <x v="10"/>
    <s v="East LA Occupational Center"/>
    <s v="2100 Marengo St,  Los Angeles,  CA 90033"/>
    <s v="90033"/>
    <s v="DACE"/>
    <x v="4"/>
  </r>
  <r>
    <x v="1"/>
    <x v="4"/>
    <s v="ELIZABETH LC"/>
    <s v="4811 Elizabeth St,  Cudahy,  CA 90201"/>
    <s v="90201"/>
    <s v="East"/>
    <x v="4"/>
  </r>
  <r>
    <x v="1"/>
    <x v="11"/>
    <s v="Evans CAS"/>
    <s v="717 N Figueroa St,  Los Angeles,  CA 90012"/>
    <s v="90012"/>
    <s v="DACE"/>
    <x v="4"/>
  </r>
  <r>
    <x v="1"/>
    <x v="5"/>
    <s v="EVERGREEN HS"/>
    <s v="13101 Dronfield Ave,  Sylmar,  CA 91342"/>
    <s v="91342"/>
    <s v="Northeast"/>
    <x v="4"/>
  </r>
  <r>
    <x v="1"/>
    <x v="10"/>
    <s v="Friedman Occupational Center"/>
    <s v="1646 S Olive St,  Los Angeles,  CA 90015"/>
    <s v="90015"/>
    <s v="DACE"/>
    <x v="4"/>
  </r>
  <r>
    <x v="1"/>
    <x v="3"/>
    <s v="GAGE MS"/>
    <s v="2880 E Gage Ave,  Huntington Park,  CA 90255"/>
    <s v="90255"/>
    <s v="East"/>
    <x v="4"/>
  </r>
  <r>
    <x v="1"/>
    <x v="1"/>
    <s v="GARFIELD SH"/>
    <s v="5101 E. 6th St.,  Los Angeles,  CA 90022"/>
    <s v="90022"/>
    <s v="East"/>
    <x v="4"/>
  </r>
  <r>
    <x v="1"/>
    <x v="0"/>
    <s v="Garvanza ES Tech/Leadership Magnet"/>
    <s v="317 N Ave 62,  Los Angeles,  CA 90042"/>
    <s v="90042"/>
    <s v="Central"/>
    <x v="3"/>
  </r>
  <r>
    <x v="1"/>
    <x v="0"/>
    <s v="GRANT EL"/>
    <s v="1530 N Wilton Pl,  Los Angeles,  CA 90028"/>
    <s v="90028"/>
    <s v="West"/>
    <x v="3"/>
  </r>
  <r>
    <x v="1"/>
    <x v="0"/>
    <s v="Hamasaki Medical/Science Magnet School"/>
    <s v="4865 E First St,  Los Angeles,  CA 90022"/>
    <s v="90022"/>
    <s v="East"/>
    <x v="4"/>
  </r>
  <r>
    <x v="1"/>
    <x v="10"/>
    <s v="Harbor Occupational Center"/>
    <s v="740 N Pacific Ave,  San Pedro,  CA 90731"/>
    <s v="90731"/>
    <s v="DACE"/>
    <x v="4"/>
  </r>
  <r>
    <x v="1"/>
    <x v="3"/>
    <s v="HARTE PREP MS"/>
    <s v="9301 S Hoover St,  Los Angeles,  CA 90044"/>
    <s v="90044"/>
    <s v="West"/>
    <x v="4"/>
  </r>
  <r>
    <x v="1"/>
    <x v="0"/>
    <s v="HARVARD EL"/>
    <s v="330 North Harvard Boulevard,  Los Angeles,  CA 90004"/>
    <s v="90004"/>
    <s v="West"/>
    <x v="3"/>
  </r>
  <r>
    <x v="1"/>
    <x v="1"/>
    <s v="HOLLYWOOD SH"/>
    <s v="1521 N Highland Ave,  Los Angeles,  CA 90028"/>
    <s v="90028"/>
    <s v="West"/>
    <x v="4"/>
  </r>
  <r>
    <x v="1"/>
    <x v="5"/>
    <s v="HOPE HS"/>
    <s v="7840 Towne Ave,  Los Angeles,  CA 90003"/>
    <s v="90003"/>
    <s v="South"/>
    <x v="4"/>
  </r>
  <r>
    <x v="1"/>
    <x v="5"/>
    <s v="INDEPENDENCE HS"/>
    <s v="6501 Balboa Blvd,  Lake Balboa,  CA 91406"/>
    <s v="91406"/>
    <s v="Northwest"/>
    <x v="4"/>
  </r>
  <r>
    <x v="1"/>
    <x v="3"/>
    <s v="IRVING MME MAG"/>
    <s v="3010 Estara Ave,  Los Angeles,  CA 90065"/>
    <s v="90065"/>
    <s v="Central"/>
    <x v="4"/>
  </r>
  <r>
    <x v="1"/>
    <x v="5"/>
    <s v="KAHLO HS"/>
    <s v="1924 S Los Angeles St,  Los Angeles,  CA 90011"/>
    <s v="90011"/>
    <s v="Central"/>
    <x v="4"/>
  </r>
  <r>
    <x v="1"/>
    <x v="0"/>
    <s v="KINGSLEY EL"/>
    <s v="5200 W Virginia Ave,  Los Angeles,  CA 90029"/>
    <s v="90029"/>
    <s v="West"/>
    <x v="3"/>
  </r>
  <r>
    <x v="1"/>
    <x v="3"/>
    <s v="LE CONTE MS"/>
    <s v="1316 N Bronson Ave,  Hollywood,  CA 90028"/>
    <s v="90028"/>
    <s v="West"/>
    <x v="4"/>
  </r>
  <r>
    <x v="1"/>
    <x v="6"/>
    <s v="Leichman Career Preparatory &amp; Transit Ct"/>
    <s v="19034 Gault St,  Reseda,  CA 91335"/>
    <s v="91335"/>
    <s v="Northwest"/>
    <x v="4"/>
  </r>
  <r>
    <x v="1"/>
    <x v="5"/>
    <s v="LEWIS HS"/>
    <s v="12508 Wicks St,  Sun Valley,  CA 91352"/>
    <s v="91352"/>
    <s v="Northeast"/>
    <x v="4"/>
  </r>
  <r>
    <x v="1"/>
    <x v="6"/>
    <s v="LOKRANTZ SP ED CTR"/>
    <s v="19451 Wyandotte St,  Reseda,  CA 91335"/>
    <s v="91335"/>
    <s v="Northwest"/>
    <x v="4"/>
  </r>
  <r>
    <x v="1"/>
    <x v="5"/>
    <s v="LONDON HS"/>
    <s v="12924 Oxnard St,  Van Nuys,  CA 91401"/>
    <s v="91401"/>
    <s v="Northeast"/>
    <x v="4"/>
  </r>
  <r>
    <x v="1"/>
    <x v="11"/>
    <s v="Los Angeles CAS"/>
    <s v="4650 W Olympic Blvd,  Los Angeles,  CA 90019"/>
    <s v="90019"/>
    <s v="DACE"/>
    <x v="4"/>
  </r>
  <r>
    <x v="1"/>
    <x v="6"/>
    <s v="Lowman Sp Ed &amp; Career Transition Center"/>
    <s v="12827 Saticoy St,  N Hollywood,  CA 91605"/>
    <s v="91605"/>
    <s v="Northeast"/>
    <x v="4"/>
  </r>
  <r>
    <x v="1"/>
    <x v="0"/>
    <s v="MALABAR EL"/>
    <s v="3200 E Malabar St,  Los Angeles,  CA 90063"/>
    <s v="90063"/>
    <s v="East"/>
    <x v="4"/>
  </r>
  <r>
    <x v="1"/>
    <x v="6"/>
    <s v="MARLTON"/>
    <s v="4000 Santo Tomas Dr,  Los Angeles,  CA 90008"/>
    <s v="90008"/>
    <s v="West"/>
    <x v="4"/>
  </r>
  <r>
    <x v="1"/>
    <x v="12"/>
    <s v="MC ALISTER HS CYESIS"/>
    <s v="611 S Corondolet St,  Los Angeles,  CA 90057"/>
    <s v="90057"/>
    <s v="Central"/>
    <x v="4"/>
  </r>
  <r>
    <x v="1"/>
    <x v="0"/>
    <s v="MC KINLEY EL"/>
    <s v="7812 Mc Kinley Ave,  Los Angeles,  CA 90001"/>
    <s v="90001"/>
    <s v="South"/>
    <x v="4"/>
  </r>
  <r>
    <x v="1"/>
    <x v="6"/>
    <s v="MCBRIDE SP ED CTR"/>
    <s v="3960 Centinela Ave,  Los Angeles,  CA 90066"/>
    <s v="90066"/>
    <s v="West"/>
    <x v="4"/>
  </r>
  <r>
    <x v="1"/>
    <x v="5"/>
    <s v="METROPOLITAN HS"/>
    <s v="727 S Wilson St,  Los Angeles,  CA 90021"/>
    <s v="90021"/>
    <s v="East"/>
    <x v="4"/>
  </r>
  <r>
    <x v="1"/>
    <x v="6"/>
    <s v="MILLER CTC"/>
    <s v="8218 Vanalden Ave,  Reseda,  CA 91335"/>
    <s v="91335"/>
    <s v="Northwest"/>
    <x v="4"/>
  </r>
  <r>
    <x v="1"/>
    <x v="0"/>
    <s v="MIRAMONTE EL"/>
    <s v="1400 E 68th St,  Los Angeles,  CA 90001"/>
    <s v="90001"/>
    <s v="South"/>
    <x v="4"/>
  </r>
  <r>
    <x v="1"/>
    <x v="0"/>
    <s v="MONTE VISTA EL"/>
    <s v="5423 Monte Vista St,  Los Angeles,  CA 90042"/>
    <s v="90042"/>
    <s v="Central"/>
    <x v="3"/>
  </r>
  <r>
    <x v="1"/>
    <x v="5"/>
    <s v="MONTEREY HS"/>
    <s v="466 S Fraser Ave,  Los Angeles,  CA 90022"/>
    <s v="90022"/>
    <s v="East"/>
    <x v="4"/>
  </r>
  <r>
    <x v="1"/>
    <x v="0"/>
    <s v="MOORE M/S/T ACAD"/>
    <s v="1321 E 61st St,  Los Angeles,  CA 90001"/>
    <s v="90001"/>
    <s v="South"/>
    <x v="4"/>
  </r>
  <r>
    <x v="1"/>
    <x v="5"/>
    <s v="MT LUKENS HS"/>
    <s v="7705 Summitrose St,  Tujunga,  CA 91042"/>
    <s v="91042"/>
    <s v="Northeast"/>
    <x v="4"/>
  </r>
  <r>
    <x v="1"/>
    <x v="0"/>
    <s v="MULTNOMAH EL"/>
    <s v="2101 N Indiana Ave,  Los Angeles,  CA 90032"/>
    <s v="90032"/>
    <s v="East"/>
    <x v="4"/>
  </r>
  <r>
    <x v="1"/>
    <x v="10"/>
    <s v="N Valley Occupational Ctr"/>
    <s v="11450 Sharp Ave,  Mission Hills,  CA 91345"/>
    <s v="91345"/>
    <s v="DACE"/>
    <x v="4"/>
  </r>
  <r>
    <x v="1"/>
    <x v="5"/>
    <s v="OWENSMOUTH HS"/>
    <s v="6921 Jordan Ave,  Canoga Park,  CA 91303"/>
    <s v="91303"/>
    <s v="Northwest"/>
    <x v="4"/>
  </r>
  <r>
    <x v="1"/>
    <x v="13"/>
    <s v="PACIFIC BLVD SCHOOL"/>
    <s v="2660 E 57th St,  Huntington Prk,  CA 90255"/>
    <s v="90255"/>
    <s v="East"/>
    <x v="4"/>
  </r>
  <r>
    <x v="1"/>
    <x v="0"/>
    <s v="PARMELEE EL"/>
    <s v="1338 E 76th Pl,  Los Angeles,  CA 90001"/>
    <s v="90001"/>
    <s v="South"/>
    <x v="4"/>
  </r>
  <r>
    <x v="1"/>
    <x v="6"/>
    <s v="PEREZ SP ED CTR"/>
    <s v="4540 Michigan Ave,  Los Angeles,  CA 90022"/>
    <s v="90022"/>
    <s v="East"/>
    <x v="4"/>
  </r>
  <r>
    <x v="1"/>
    <x v="0"/>
    <s v="QUEEN ANNE EL"/>
    <s v="1212 Queen Anne Pl,  Los Angeles,  CA 90019"/>
    <s v="90019"/>
    <s v="West"/>
    <x v="3"/>
  </r>
  <r>
    <x v="1"/>
    <x v="0"/>
    <s v="RAMONA EL"/>
    <s v="1133 N Mariposa Ave,  Los Angeles,  CA 90029"/>
    <s v="90029"/>
    <s v="West"/>
    <x v="3"/>
  </r>
  <r>
    <x v="1"/>
    <x v="8"/>
    <s v="RAMONA HS"/>
    <s v="231 S Alma Ave,  Los Angeles,  CA 90063"/>
    <s v="90063"/>
    <s v="East"/>
    <x v="4"/>
  </r>
  <r>
    <x v="1"/>
    <x v="11"/>
    <s v="Richard N Slawson SE Occ Ctr"/>
    <s v="5500 Rickenbacker Rd, Bell,  CA 90201"/>
    <n v="90201"/>
    <s v="DACE"/>
    <x v="4"/>
  </r>
  <r>
    <x v="1"/>
    <x v="12"/>
    <s v="RILEY HS CYESIS"/>
    <s v="1524 E 103rd St,  Los Angeles,  CA 90002"/>
    <s v="90002"/>
    <s v="South"/>
    <x v="4"/>
  </r>
  <r>
    <x v="1"/>
    <x v="0"/>
    <s v="RIORDAN PC"/>
    <s v="5531 Monte Vista St,  Los Angeles,  CA 90042"/>
    <s v="90042"/>
    <s v="Central"/>
    <x v="3"/>
  </r>
  <r>
    <x v="1"/>
    <x v="0"/>
    <s v="ROCKDALE VAPA MAG"/>
    <s v="1303 Yosemite Dr,  Los Angeles,  CA 90041"/>
    <s v="90041"/>
    <s v="Central"/>
    <x v="4"/>
  </r>
  <r>
    <x v="1"/>
    <x v="5"/>
    <s v="Rodia HS"/>
    <s v="2701 Sequoia Drive,  South Gate,  CA 90280"/>
    <s v="90280"/>
    <s v="East"/>
    <x v="4"/>
  </r>
  <r>
    <x v="1"/>
    <x v="1"/>
    <s v="ROYBAL LC"/>
    <s v="1200 W Colton Street,  Los Angeles,  CA 90026"/>
    <s v="90026"/>
    <s v="Central"/>
    <x v="4"/>
  </r>
  <r>
    <x v="1"/>
    <x v="5"/>
    <s v="SAN ANTONIO HS"/>
    <s v="2911 Belgrade Avenue,  Huntington Park,  CA 90255"/>
    <s v="90255"/>
    <s v="East"/>
    <x v="4"/>
  </r>
  <r>
    <x v="1"/>
    <x v="0"/>
    <s v="San Pascual Avenue Elementary STEAM Magn"/>
    <s v="815 San Pascual Ave,  Los Angeles,  CA 90042"/>
    <s v="90042"/>
    <s v="Central"/>
    <x v="4"/>
  </r>
  <r>
    <x v="1"/>
    <x v="0"/>
    <s v="SATURN EL"/>
    <s v="5360 Saturn St,  Los Angeles,  CA 90019"/>
    <s v="90019"/>
    <s v="West"/>
    <x v="3"/>
  </r>
  <r>
    <x v="1"/>
    <x v="6"/>
    <s v="Sophia T Salvin Spec Ed Center"/>
    <s v="1925 Budlong Ave,  Los Angeles,  CA 90007"/>
    <s v="90007"/>
    <s v="Central"/>
    <x v="4"/>
  </r>
  <r>
    <x v="1"/>
    <x v="0"/>
    <s v="SOUTH PARK EL"/>
    <s v="8510 Towne Ave,  Los Angeles,  CA 90003"/>
    <s v="90003"/>
    <s v="South"/>
    <x v="4"/>
  </r>
  <r>
    <x v="1"/>
    <x v="5"/>
    <s v="STONEY POINT HS"/>
    <s v="10010 De Soto Ave,  Chatsworth,  CA 91311"/>
    <s v="91311"/>
    <s v="Northwest"/>
    <x v="4"/>
  </r>
  <r>
    <x v="1"/>
    <x v="5"/>
    <s v="THOREAU HS"/>
    <s v="5429 Quakertown Ave,  Woodland Hills,  CA 91364"/>
    <s v="91364"/>
    <s v="Northwest"/>
    <x v="4"/>
  </r>
  <r>
    <x v="1"/>
    <x v="0"/>
    <s v="TOLAND WAY EL"/>
    <s v="4545 Toland Way,  Los Angeles,  CA 90041"/>
    <s v="90041"/>
    <s v="Central"/>
    <x v="3"/>
  </r>
  <r>
    <x v="1"/>
    <x v="7"/>
    <s v="UTAH EL"/>
    <s v="255 Gabriel Garcia Marquez St,  Los Angeles,  CA 90033"/>
    <s v="90033"/>
    <s v="East"/>
    <x v="4"/>
  </r>
  <r>
    <x v="1"/>
    <x v="0"/>
    <s v="VAN NESS EL"/>
    <s v="501 N Van Ness Ave,  Los Angeles,  CA 90004"/>
    <s v="90004"/>
    <s v="West"/>
    <x v="3"/>
  </r>
  <r>
    <x v="1"/>
    <x v="11"/>
    <s v="Venice CAS"/>
    <s v="13000 W Venice Blvd,  Los Angeles,  CA 90066"/>
    <s v="90066"/>
    <s v="DACE"/>
    <x v="4"/>
  </r>
  <r>
    <x v="1"/>
    <x v="0"/>
    <s v="VINE EL"/>
    <s v="955 N Vine St,  Los Angeles,  CA 90038"/>
    <s v="90038"/>
    <s v="West"/>
    <x v="3"/>
  </r>
  <r>
    <x v="1"/>
    <x v="3"/>
    <s v="WALNUT PARK MS SJ/SL"/>
    <s v="7500 Marbrisa Ave,  Walnut Park,  CA 90255"/>
    <s v="90255"/>
    <s v="East"/>
    <x v="4"/>
  </r>
  <r>
    <x v="1"/>
    <x v="14"/>
    <s v="Waters Emp Prep Cntr"/>
    <s v="10925 S Central,  Los Angeles,  CA 90059"/>
    <s v="90059"/>
    <s v="DACE"/>
    <x v="4"/>
  </r>
  <r>
    <x v="1"/>
    <x v="10"/>
    <s v="West Valley Occupational Ctr"/>
    <s v="6200 Winnetka Ave,  Woodland Hills,  CA 91367"/>
    <s v="91367"/>
    <s v="DACE"/>
    <x v="4"/>
  </r>
  <r>
    <x v="1"/>
    <x v="5"/>
    <s v="WHITMAN HS"/>
    <s v="7795 Rosewood Ave,  Los Angeles,  CA 90036"/>
    <s v="90036"/>
    <s v="West"/>
    <x v="4"/>
  </r>
  <r>
    <x v="1"/>
    <x v="6"/>
    <s v="Widney Career Prep &amp; Tran Ctr"/>
    <s v="2302 S Gramercy Pl,  Los Angeles,  CA 90018"/>
    <s v="90018"/>
    <s v="Central"/>
    <x v="4"/>
  </r>
  <r>
    <x v="1"/>
    <x v="6"/>
    <s v="WILLENBERG SP ED CTR"/>
    <s v="308 Weymouth Ave,  San Pedro,  CA 90732"/>
    <s v="90732"/>
    <s v="South"/>
    <x v="4"/>
  </r>
  <r>
    <x v="1"/>
    <x v="0"/>
    <s v="WILSHIRE CREST EL"/>
    <s v="5241 W Olympic Blvd,  Los Angeles,  CA 90036"/>
    <s v="90036"/>
    <s v="West"/>
    <x v="4"/>
  </r>
  <r>
    <x v="1"/>
    <x v="0"/>
    <s v="WILSHIRE PARK EL"/>
    <s v="4063 Ingraham St,  Los Angeles,  CA 90005"/>
    <s v="90005"/>
    <s v="West"/>
    <x v="3"/>
  </r>
  <r>
    <x v="1"/>
    <x v="0"/>
    <s v="WILTON PL EL"/>
    <s v="745 S Wilton Pl,  Los Angeles,  CA 90005"/>
    <s v="90005"/>
    <s v="West"/>
    <x v="3"/>
  </r>
  <r>
    <x v="1"/>
    <x v="5"/>
    <s v="WOODEN HS"/>
    <s v="18741 Elkwood St,  Reseda,  CA 91335"/>
    <s v="91335"/>
    <s v="Northwest"/>
    <x v="4"/>
  </r>
  <r>
    <x v="1"/>
    <x v="0"/>
    <s v="YORKDALE EL"/>
    <s v="5657 Meridian St,  Los Angeles,  CA 90042"/>
    <s v="90042"/>
    <s v="Central"/>
    <x v="3"/>
  </r>
  <r>
    <x v="1"/>
    <x v="12"/>
    <s v="YTH OPP UNLTD ALT HS"/>
    <s v="915 West Manchester Avenue,  Los Angeles,  CA 90044"/>
    <s v="90044"/>
    <s v="South"/>
    <x v="4"/>
  </r>
  <r>
    <x v="2"/>
    <x v="0"/>
    <s v="2ND ST EL"/>
    <s v="1942 E Second St,  Los Angeles,  CA 90033"/>
    <s v="90033"/>
    <s v="East"/>
    <x v="2"/>
  </r>
  <r>
    <x v="2"/>
    <x v="0"/>
    <s v="4TH ST EL"/>
    <s v="420 S Amalia Ave,  Los Angeles,  CA 90022"/>
    <s v="90022"/>
    <s v="East"/>
    <x v="2"/>
  </r>
  <r>
    <x v="2"/>
    <x v="0"/>
    <s v="4th Street Primary Center"/>
    <s v="469 Amalia Ave,  Los Angeles,  CA 90022"/>
    <s v="90022"/>
    <s v="East"/>
    <x v="2"/>
  </r>
  <r>
    <x v="2"/>
    <x v="0"/>
    <s v="ALBION EL"/>
    <s v="322 S Ave 18,  Los Angeles,  CA 90031"/>
    <s v="90031"/>
    <s v="East"/>
    <x v="1"/>
  </r>
  <r>
    <x v="2"/>
    <x v="0"/>
    <s v="AMANECER PC"/>
    <s v="832 S Eastman Ave,  Los Angeles,  CA 90023"/>
    <s v="90023"/>
    <s v="East"/>
    <x v="2"/>
  </r>
  <r>
    <x v="2"/>
    <x v="0"/>
    <s v="ANN EL"/>
    <s v="126 E Bloom St,  Los Angeles,  CA 90012"/>
    <s v="90012"/>
    <s v="East"/>
    <x v="1"/>
  </r>
  <r>
    <x v="2"/>
    <x v="0"/>
    <s v="ANTON EL"/>
    <s v="831 N Bonnie Beach Pl,  Los Angeles,  CA 90063"/>
    <s v="90063"/>
    <s v="East"/>
    <x v="2"/>
  </r>
  <r>
    <x v="2"/>
    <x v="1"/>
    <s v="BELL SH"/>
    <s v="4328 Bell Ave,  Bell,  CA 90201"/>
    <s v="90201"/>
    <s v="East"/>
    <x v="2"/>
  </r>
  <r>
    <x v="2"/>
    <x v="0"/>
    <s v="BELVEDERE EL"/>
    <s v="3724 E First St,  Los Angeles,  CA 90063"/>
    <s v="90063"/>
    <s v="East"/>
    <x v="2"/>
  </r>
  <r>
    <x v="2"/>
    <x v="3"/>
    <s v="BELVEDERE MS"/>
    <s v="312 N Record Ave,  Los Angeles,  CA 90063"/>
    <s v="90063"/>
    <s v="East"/>
    <x v="2"/>
  </r>
  <r>
    <x v="2"/>
    <x v="1"/>
    <s v="Boyle Heights HS STEM Magnet"/>
    <s v="2550 E. 6th St,  Los Angeles,  CA 90023"/>
    <s v="90023"/>
    <s v="East"/>
    <x v="4"/>
  </r>
  <r>
    <x v="2"/>
    <x v="1"/>
    <s v="BRAVO MEDICAL MAG"/>
    <s v="1200 N Cornwell St,  Los Angeles,  CA 90033"/>
    <s v="90033"/>
    <s v="East"/>
    <x v="4"/>
  </r>
  <r>
    <x v="2"/>
    <x v="0"/>
    <s v="BREED EL"/>
    <s v="2226 E Third St,  Los Angeles,  CA 90033"/>
    <s v="90033"/>
    <s v="East"/>
    <x v="2"/>
  </r>
  <r>
    <x v="2"/>
    <x v="0"/>
    <s v="BRIDGE EL"/>
    <s v="605 N Boyle Ave,  Los Angeles,  CA 90033"/>
    <s v="90033"/>
    <s v="East"/>
    <x v="1"/>
  </r>
  <r>
    <x v="2"/>
    <x v="0"/>
    <s v="BRYSON EL"/>
    <s v="4470 Missouri Ave,  South Gate,  CA 90280"/>
    <s v="90280"/>
    <s v="East"/>
    <x v="2"/>
  </r>
  <r>
    <x v="2"/>
    <x v="0"/>
    <s v="CHAVEZ EL"/>
    <s v="5243 Oakland St,  Los Angeles,  CA 90032"/>
    <s v="90032"/>
    <s v="East"/>
    <x v="2"/>
  </r>
  <r>
    <x v="2"/>
    <x v="0"/>
    <s v="CITY TERRACE EL"/>
    <s v="4350 City Terrace Dr,  Los Angeles,  CA 90063"/>
    <s v="90063"/>
    <s v="East"/>
    <x v="2"/>
  </r>
  <r>
    <x v="2"/>
    <x v="0"/>
    <s v="CORONA EL"/>
    <s v="3825 Bell Ave,  Bell,  CA 90201"/>
    <s v="90201"/>
    <s v="East"/>
    <x v="2"/>
  </r>
  <r>
    <x v="2"/>
    <x v="0"/>
    <s v="DENA EL"/>
    <s v="1314 Dacotah St,  Los Angeles,  CA 90023"/>
    <s v="90023"/>
    <s v="East"/>
    <x v="2"/>
  </r>
  <r>
    <x v="2"/>
    <x v="0"/>
    <s v="EASTMAN EL"/>
    <s v="4112 E Olympic Bl,  Los Angeles,  CA 90023"/>
    <s v="90023"/>
    <s v="East"/>
    <x v="2"/>
  </r>
  <r>
    <x v="2"/>
    <x v="0"/>
    <s v="EL SERENO EL"/>
    <s v="3838 Rosemead Ave,  Los Angeles,  CA 90032"/>
    <s v="90032"/>
    <s v="East"/>
    <x v="2"/>
  </r>
  <r>
    <x v="2"/>
    <x v="3"/>
    <s v="EL SERENO MS"/>
    <s v="2839 N Eastern Ave,  Los Angeles,  CA 90032"/>
    <s v="90032"/>
    <s v="East"/>
    <x v="2"/>
  </r>
  <r>
    <x v="2"/>
    <x v="0"/>
    <s v="ESCALANTE EL"/>
    <s v="4443 Live Oak St,  Cudahy,  CA 90201"/>
    <s v="90201"/>
    <s v="East"/>
    <x v="2"/>
  </r>
  <r>
    <x v="2"/>
    <x v="0"/>
    <s v="ESCUTIA PC"/>
    <s v="6401 Bear Ave,  Bell,  CA 90201"/>
    <s v="90201"/>
    <s v="East"/>
    <x v="2"/>
  </r>
  <r>
    <x v="2"/>
    <x v="1"/>
    <s v="Esteban Torres HS Campus"/>
    <s v="4211 Dozier St,  Los Angeles,  CA 90063"/>
    <s v="90063"/>
    <s v="East"/>
    <x v="2"/>
  </r>
  <r>
    <x v="2"/>
    <x v="0"/>
    <s v="EUCLID EL"/>
    <s v="806 Euclid Ave,  Los Angeles,  CA 90023"/>
    <s v="90023"/>
    <s v="East"/>
    <x v="2"/>
  </r>
  <r>
    <x v="2"/>
    <x v="0"/>
    <s v="EVERGREEN EL"/>
    <s v="2730 Ganahl St,  Los Angeles,  CA 90033"/>
    <s v="90033"/>
    <s v="East"/>
    <x v="2"/>
  </r>
  <r>
    <x v="2"/>
    <x v="0"/>
    <s v="FARMDALE EL"/>
    <s v="2660 Ruth Swiggett Drive,  Los Angeles,  CA 90032"/>
    <s v="90032"/>
    <s v="East"/>
    <x v="2"/>
  </r>
  <r>
    <x v="2"/>
    <x v="0"/>
    <s v="FISHBURN EL"/>
    <s v="5701 Fishburn Ave,  Maywood,  CA 90270"/>
    <s v="90270"/>
    <s v="East"/>
    <x v="2"/>
  </r>
  <r>
    <x v="2"/>
    <x v="0"/>
    <s v="FLORENCE EL"/>
    <s v="7211 Bell Ave,  Los Angeles,  CA 90001"/>
    <s v="90001"/>
    <s v="East"/>
    <x v="2"/>
  </r>
  <r>
    <x v="2"/>
    <x v="0"/>
    <s v="FORD BLVD EL"/>
    <s v="1112 S Ford Blvd,  Los Angeles,  CA 90022"/>
    <s v="90022"/>
    <s v="East"/>
    <x v="2"/>
  </r>
  <r>
    <x v="2"/>
    <x v="0"/>
    <s v="GARZA PC"/>
    <s v="2705 E Hostetter St,  Los Angeles,  CA 90023"/>
    <s v="90023"/>
    <s v="East"/>
    <x v="2"/>
  </r>
  <r>
    <x v="2"/>
    <x v="0"/>
    <s v="GATES EL"/>
    <s v="3333 Manitou Ave,  Los Angeles,  CA 90031"/>
    <s v="90031"/>
    <s v="East"/>
    <x v="2"/>
  </r>
  <r>
    <x v="2"/>
    <x v="7"/>
    <s v="GLEN ALTA EL"/>
    <s v="3410 Sierra St,  Los Angeles,  CA 90031"/>
    <s v="90031"/>
    <s v="East"/>
    <x v="2"/>
  </r>
  <r>
    <x v="2"/>
    <x v="0"/>
    <s v="GRIFFIN EL"/>
    <s v="2025 Griffin Ave,  Los Angeles,  CA 90031"/>
    <s v="90031"/>
    <s v="East"/>
    <x v="2"/>
  </r>
  <r>
    <x v="2"/>
    <x v="3"/>
    <s v="Griffith MS STEAM Magnet"/>
    <s v="4765 E. 4th St.,  Los Angeles,  CA 90022"/>
    <s v="90022"/>
    <s v="East"/>
    <x v="2"/>
  </r>
  <r>
    <x v="2"/>
    <x v="0"/>
    <s v="HARRISON EL"/>
    <s v="3529 City Terrace Dr,  Los Angeles,  CA 90063"/>
    <s v="90063"/>
    <s v="East"/>
    <x v="2"/>
  </r>
  <r>
    <x v="2"/>
    <x v="0"/>
    <s v="HELIOTROPE EL"/>
    <s v="5911 Woodlawn Ave,  Maywood,  CA 90270"/>
    <s v="90270"/>
    <s v="East"/>
    <x v="2"/>
  </r>
  <r>
    <x v="2"/>
    <x v="0"/>
    <s v="HILLSIDE EL"/>
    <s v="120 E Ave 35,  Los Angeles,  CA 90031"/>
    <s v="90031"/>
    <s v="East"/>
    <x v="1"/>
  </r>
  <r>
    <x v="2"/>
    <x v="3"/>
    <s v="HOLLENBECK MS"/>
    <s v="2510 E. 6th St.,  Los Angeles,  CA 90023"/>
    <s v="90023"/>
    <s v="East"/>
    <x v="2"/>
  </r>
  <r>
    <x v="2"/>
    <x v="0"/>
    <s v="HOLMES EL"/>
    <s v="5108 Holmes Ave,  Los Angeles,  CA 90058"/>
    <s v="90058"/>
    <s v="East"/>
    <x v="2"/>
  </r>
  <r>
    <x v="2"/>
    <x v="0"/>
    <s v="HOPE EL"/>
    <s v="7560 State St,  Huntington Park,  CA 90255"/>
    <s v="90255"/>
    <s v="East"/>
    <x v="2"/>
  </r>
  <r>
    <x v="2"/>
    <x v="0"/>
    <s v="HUGHES EL"/>
    <s v="4242 Clara St,  Cudahy,  CA 90201"/>
    <s v="90201"/>
    <s v="East"/>
    <x v="2"/>
  </r>
  <r>
    <x v="2"/>
    <x v="0"/>
    <s v="HUMPHREYS EL"/>
    <s v="500 S Humphreys Ave,  Los Angeles,  CA 90022"/>
    <s v="90022"/>
    <s v="East"/>
    <x v="2"/>
  </r>
  <r>
    <x v="2"/>
    <x v="0"/>
    <s v="HUNTINGTON DR EL"/>
    <s v="4435 N Huntington Dr,  Los Angeles,  CA 90032"/>
    <s v="90032"/>
    <s v="East"/>
    <x v="2"/>
  </r>
  <r>
    <x v="2"/>
    <x v="0"/>
    <s v="HUNTINGTON PARK EL"/>
    <s v="6055 Corona Ave,  Huntington Park,  CA 90255"/>
    <s v="90255"/>
    <s v="East"/>
    <x v="2"/>
  </r>
  <r>
    <x v="2"/>
    <x v="1"/>
    <s v="HUNTINGTON PARK SH"/>
    <s v="6020 Miles Ave,  Huntington Park,  CA 90255"/>
    <s v="90255"/>
    <s v="East"/>
    <x v="3"/>
  </r>
  <r>
    <x v="2"/>
    <x v="0"/>
    <s v="INDEPENDENCE EL"/>
    <s v="8435 Victoria Ave,  South Gate,  CA 90280"/>
    <s v="90280"/>
    <s v="East"/>
    <x v="2"/>
  </r>
  <r>
    <x v="2"/>
    <x v="15"/>
    <s v="INTERNATIONAL ST LC"/>
    <s v="5225 Tweedy Blvd,  South Gate,  CA 90280"/>
    <s v="90280"/>
    <s v="East"/>
    <x v="2"/>
  </r>
  <r>
    <x v="2"/>
    <x v="0"/>
    <s v="KENNEDY EL"/>
    <s v="4010 E Ramboz Dr,  Los Angeles,  CA 90063"/>
    <s v="90063"/>
    <s v="East"/>
    <x v="2"/>
  </r>
  <r>
    <x v="2"/>
    <x v="0"/>
    <s v="LANE EL"/>
    <s v="1500 Avenida Cesar Chavez,  Monterey Park,  CA 91754"/>
    <s v="91754"/>
    <s v="East"/>
    <x v="2"/>
  </r>
  <r>
    <x v="2"/>
    <x v="0"/>
    <s v="LATONA EL"/>
    <s v="4312 Berenice Ave,  Los Angeles,  CA 90031"/>
    <s v="90031"/>
    <s v="East"/>
    <x v="1"/>
  </r>
  <r>
    <x v="2"/>
    <x v="1"/>
    <s v="LEGACY SH STEAM"/>
    <s v="5225 Tweedy Blvd,  South Gate,  CA 90280"/>
    <s v="90280"/>
    <s v="East"/>
    <x v="1"/>
  </r>
  <r>
    <x v="2"/>
    <x v="0"/>
    <s v="LIBERTY EL"/>
    <s v="2728 Liberty Blvd,  South Gate,  CA 90280"/>
    <s v="90280"/>
    <s v="East"/>
    <x v="2"/>
  </r>
  <r>
    <x v="2"/>
    <x v="0"/>
    <s v="LILLIAN EL"/>
    <s v="5909 Lillian St,  Los Angeles,  CA 90001"/>
    <s v="90001"/>
    <s v="East"/>
    <x v="2"/>
  </r>
  <r>
    <x v="2"/>
    <x v="1"/>
    <s v="LINCOLN SH"/>
    <s v="3501 N Broadway,  Los Angeles,  CA 90031"/>
    <s v="90031"/>
    <s v="East"/>
    <x v="4"/>
  </r>
  <r>
    <x v="2"/>
    <x v="0"/>
    <s v="LOMA VISTA EL"/>
    <s v="3629 E 58th St,  Maywood,  CA 90270"/>
    <s v="90270"/>
    <s v="East"/>
    <x v="2"/>
  </r>
  <r>
    <x v="2"/>
    <x v="0"/>
    <s v="LORENA EL"/>
    <s v="1015 S Lorena St,  Los Angeles,  CA 90023"/>
    <s v="90023"/>
    <s v="East"/>
    <x v="2"/>
  </r>
  <r>
    <x v="2"/>
    <x v="0"/>
    <s v="LORETO EL"/>
    <s v="3408 Arroyo Seco Ave,  Los Angeles,  CA 90065"/>
    <s v="90065"/>
    <s v="East"/>
    <x v="1"/>
  </r>
  <r>
    <x v="2"/>
    <x v="0"/>
    <s v="MADISON EL"/>
    <s v="9820 Madison Ave,  South Gate,  CA 90280"/>
    <s v="90280"/>
    <s v="East"/>
    <x v="2"/>
  </r>
  <r>
    <x v="2"/>
    <x v="0"/>
    <s v="MARIANNA EL"/>
    <s v="4215 E Gleason St,  Los Angeles,  CA 90063"/>
    <s v="90063"/>
    <s v="East"/>
    <x v="2"/>
  </r>
  <r>
    <x v="2"/>
    <x v="1"/>
    <s v="MARQUEZ SH HPIAM"/>
    <s v="6361 Cottage St,  Huntington Park,  CA 90255"/>
    <s v="90255"/>
    <s v="East"/>
    <x v="2"/>
  </r>
  <r>
    <x v="2"/>
    <x v="1"/>
    <s v="MAYWOOD ACADEMY SH"/>
    <s v="6125 Pine Ave,  Maywood,  CA 90270"/>
    <s v="90270"/>
    <s v="East"/>
    <x v="2"/>
  </r>
  <r>
    <x v="2"/>
    <x v="16"/>
    <s v="Maywood Center for Enriched Studies Mag"/>
    <s v="5800 King Ave.,  Maywood,  CA 90270"/>
    <s v="90270"/>
    <s v="East"/>
    <x v="2"/>
  </r>
  <r>
    <x v="2"/>
    <x v="0"/>
    <s v="MAYWOOD EL"/>
    <s v="5200 Cudahy Ave,  Maywood,  CA 90270"/>
    <s v="90270"/>
    <s v="East"/>
    <x v="2"/>
  </r>
  <r>
    <x v="2"/>
    <x v="1"/>
    <s v="MENDEZ SH"/>
    <s v="1200 Plaza Del Sol,  Los Angeles,  CA 90033"/>
    <s v="90033"/>
    <s v="East"/>
    <x v="4"/>
  </r>
  <r>
    <x v="2"/>
    <x v="0"/>
    <s v="MIDDLETON EL"/>
    <s v="6537 Malabar St,  Huntington Park,  CA 90255"/>
    <s v="90255"/>
    <s v="East"/>
    <x v="2"/>
  </r>
  <r>
    <x v="2"/>
    <x v="0"/>
    <s v="MIDDLETON PC"/>
    <s v="2410 Zoe Ave,  Huntington Park,  CA 90255"/>
    <s v="90255"/>
    <s v="East"/>
    <x v="2"/>
  </r>
  <r>
    <x v="2"/>
    <x v="0"/>
    <s v="MILES EL"/>
    <s v="6720 Miles Ave,  Huntington Park,  CA 90255"/>
    <s v="90255"/>
    <s v="East"/>
    <x v="2"/>
  </r>
  <r>
    <x v="2"/>
    <x v="0"/>
    <s v="MONTARA AVE EL"/>
    <s v="10018 Montara Ave,  South Gate,  CA 90280"/>
    <s v="90280"/>
    <s v="East"/>
    <x v="2"/>
  </r>
  <r>
    <x v="2"/>
    <x v="0"/>
    <s v="MURCHISON EL"/>
    <s v="1501 Murchison St,  Los Angeles,  CA 90033"/>
    <s v="90033"/>
    <s v="East"/>
    <x v="2"/>
  </r>
  <r>
    <x v="2"/>
    <x v="3"/>
    <s v="NIGHTINGALE MS"/>
    <s v="3311 N Figueroa St,  Los Angeles,  CA 90065"/>
    <s v="90065"/>
    <s v="East"/>
    <x v="2"/>
  </r>
  <r>
    <x v="2"/>
    <x v="3"/>
    <s v="NIMITZ MS"/>
    <s v="6021 Carmelita Ave,  Huntington Park,  CA 90255"/>
    <s v="90255"/>
    <s v="East"/>
    <x v="2"/>
  </r>
  <r>
    <x v="2"/>
    <x v="0"/>
    <s v="NUEVA VISTA EL"/>
    <s v="4412 Randolph St,  Bell,  CA 90201"/>
    <s v="90201"/>
    <s v="East"/>
    <x v="2"/>
  </r>
  <r>
    <x v="2"/>
    <x v="15"/>
    <s v="OCHOA LC"/>
    <s v="5027 Live Oak Street,  Cudahy,  CA 90201"/>
    <s v="90201"/>
    <s v="East"/>
    <x v="2"/>
  </r>
  <r>
    <x v="2"/>
    <x v="3"/>
    <s v="ORCHARD ACADEMIES 2B"/>
    <s v="6411 Orchard Ave,  Bell,  CA 90201"/>
    <s v="90201"/>
    <s v="East"/>
    <x v="2"/>
  </r>
  <r>
    <x v="2"/>
    <x v="0"/>
    <s v="PARK AVE EL"/>
    <s v="8020 Park Avenue,  Cudahy,  CA 90201"/>
    <s v="90201"/>
    <s v="East"/>
    <x v="2"/>
  </r>
  <r>
    <x v="2"/>
    <x v="3"/>
    <s v="Robert L Stevenson College &amp; Career Prep"/>
    <s v="725 S Indiana St,  Los Angeles,  CA 90023"/>
    <s v="90023"/>
    <s v="East"/>
    <x v="2"/>
  </r>
  <r>
    <x v="2"/>
    <x v="1"/>
    <s v="ROOSEVELT SH"/>
    <s v="2530 E. 4th Street,  Los Angeles,  CA 90033"/>
    <s v="90033"/>
    <s v="East"/>
    <x v="4"/>
  </r>
  <r>
    <x v="2"/>
    <x v="0"/>
    <s v="ROWAN EL"/>
    <s v="600 S Rowan Ave,  Los Angeles,  CA 90023"/>
    <s v="90023"/>
    <s v="East"/>
    <x v="2"/>
  </r>
  <r>
    <x v="2"/>
    <x v="0"/>
    <s v="ROYBAL-ALLARD EL"/>
    <s v="3232 Saturn Ave,  Huntington Park,  CA 90255"/>
    <s v="90255"/>
    <s v="East"/>
    <x v="2"/>
  </r>
  <r>
    <x v="2"/>
    <x v="0"/>
    <s v="San Antonio ES STEM Magnet"/>
    <s v="6222 State St,  Huntington Park,  CA 90255"/>
    <s v="90255"/>
    <s v="East"/>
    <x v="2"/>
  </r>
  <r>
    <x v="2"/>
    <x v="0"/>
    <s v="SAN GABRIEL EL"/>
    <s v="8628 San Gabriel Ave,  South Gate,  CA 90280"/>
    <s v="90280"/>
    <s v="East"/>
    <x v="2"/>
  </r>
  <r>
    <x v="2"/>
    <x v="0"/>
    <s v="SAN MIGUEL EL"/>
    <s v="9801 San Miguel Ave,  South Gate,  CA 90280"/>
    <s v="90280"/>
    <s v="East"/>
    <x v="2"/>
  </r>
  <r>
    <x v="2"/>
    <x v="0"/>
    <s v="SHERIDAN ST EL"/>
    <s v="416 N Cornwell St,  Los Angeles,  CA 90033"/>
    <s v="90033"/>
    <s v="East"/>
    <x v="2"/>
  </r>
  <r>
    <x v="2"/>
    <x v="0"/>
    <s v="SIERRA PARK EL"/>
    <s v="3170 Budau Ave,  Los Angeles,  CA 90032"/>
    <s v="90032"/>
    <s v="East"/>
    <x v="2"/>
  </r>
  <r>
    <x v="2"/>
    <x v="0"/>
    <s v="SIERRA VISTA EL"/>
    <s v="4342 Alpha St,  Los Angeles,  CA 90032"/>
    <s v="90032"/>
    <s v="East"/>
    <x v="2"/>
  </r>
  <r>
    <x v="2"/>
    <x v="0"/>
    <s v="SOLANO EL"/>
    <s v="615 Solano Ave,  Los Angeles,  CA 90012"/>
    <s v="90012"/>
    <s v="East"/>
    <x v="2"/>
  </r>
  <r>
    <x v="2"/>
    <x v="1"/>
    <s v="SOLIS LEARNING ACAD"/>
    <s v="319 N. Humphreys Ave,  Los Angeles,  CA 90022"/>
    <s v="90022"/>
    <s v="East"/>
    <x v="2"/>
  </r>
  <r>
    <x v="2"/>
    <x v="0"/>
    <s v="SOTO EL"/>
    <s v="1020 S Soto St,  Los Angeles,  CA 90023"/>
    <s v="90023"/>
    <s v="East"/>
    <x v="2"/>
  </r>
  <r>
    <x v="2"/>
    <x v="1"/>
    <s v="SOUTH EAST SH"/>
    <s v="2720 Tweedy Blvd,  South Gate,  CA 90280"/>
    <s v="90280"/>
    <s v="East"/>
    <x v="1"/>
  </r>
  <r>
    <x v="2"/>
    <x v="3"/>
    <s v="SOUTH GATE MS"/>
    <s v="4100 Firestone Blvd,  South Gate,  CA 90280"/>
    <s v="90280"/>
    <s v="East"/>
    <x v="2"/>
  </r>
  <r>
    <x v="2"/>
    <x v="1"/>
    <s v="SOUTH GATE SH"/>
    <s v="3351 Firestone Blvd,  South Gate,  CA 90280"/>
    <s v="90280"/>
    <s v="East"/>
    <x v="1"/>
  </r>
  <r>
    <x v="2"/>
    <x v="3"/>
    <s v="SOUTHEAST MS"/>
    <s v="2560 Tweedy Blvd,  South Gate,  CA 90280"/>
    <s v="90280"/>
    <s v="East"/>
    <x v="2"/>
  </r>
  <r>
    <x v="2"/>
    <x v="0"/>
    <s v="STANFORD EL"/>
    <s v="2833 Illinois Ave,  South Gate,  CA 90280"/>
    <s v="90280"/>
    <s v="East"/>
    <x v="2"/>
  </r>
  <r>
    <x v="2"/>
    <x v="0"/>
    <s v="STANFORD PC"/>
    <s v="3020 Kansas Avenue,  South Gate,  CA 90280"/>
    <s v="90280"/>
    <s v="East"/>
    <x v="2"/>
  </r>
  <r>
    <x v="2"/>
    <x v="0"/>
    <s v="STATE EL"/>
    <s v="3211 Santa Ana St,  South Gate,  CA 90280"/>
    <s v="90280"/>
    <s v="East"/>
    <x v="2"/>
  </r>
  <r>
    <x v="2"/>
    <x v="0"/>
    <s v="SUNRISE EL"/>
    <s v="2821 E. 7th St.,  Los Angeles,  CA 90023"/>
    <s v="90023"/>
    <s v="East"/>
    <x v="2"/>
  </r>
  <r>
    <x v="2"/>
    <x v="1"/>
    <s v="TORRES ELA PA MAG"/>
    <s v="4211 Dozier St,  Los Angeles,  CA 90063"/>
    <s v="90063"/>
    <s v="East"/>
    <x v="2"/>
  </r>
  <r>
    <x v="2"/>
    <x v="1"/>
    <s v="TORRES ENG &amp; TECH"/>
    <s v="4211 Dozier St,  Los Angeles,  CA 90063"/>
    <s v="90063"/>
    <s v="East"/>
    <x v="2"/>
  </r>
  <r>
    <x v="2"/>
    <x v="1"/>
    <s v="Torres HS Social Justice Ldshp Ac Magnet"/>
    <s v="4211 Dozier St,  Los Angeles,  CA 90063"/>
    <s v="90063"/>
    <s v="East"/>
    <x v="2"/>
  </r>
  <r>
    <x v="2"/>
    <x v="1"/>
    <s v="TORRES HUM/ART/TECH"/>
    <s v="4211 Dozier St,  Los Angeles,  CA 90063"/>
    <s v="90063"/>
    <s v="East"/>
    <x v="2"/>
  </r>
  <r>
    <x v="2"/>
    <x v="1"/>
    <s v="TORRES RENAISSANCE"/>
    <s v="4211 Dozier St,  Los Angeles,  CA 90063"/>
    <s v="90063"/>
    <s v="East"/>
    <x v="2"/>
  </r>
  <r>
    <x v="2"/>
    <x v="0"/>
    <s v="TWEEDY EL"/>
    <s v="9724 Pinehurst Ave,  South Gate,  CA 90280"/>
    <s v="90280"/>
    <s v="East"/>
    <x v="2"/>
  </r>
  <r>
    <x v="2"/>
    <x v="0"/>
    <s v="VERNON CITY EL"/>
    <s v="2360 E Vernon Ave,  Los Angeles,  CA 90058"/>
    <s v="90058"/>
    <s v="East"/>
    <x v="2"/>
  </r>
  <r>
    <x v="2"/>
    <x v="0"/>
    <s v="VICTORIA EL"/>
    <s v="3320 Missouri Ave,  South Gate,  CA 90280"/>
    <s v="90280"/>
    <s v="East"/>
    <x v="2"/>
  </r>
  <r>
    <x v="2"/>
    <x v="0"/>
    <s v="WALNUT PARK EL"/>
    <s v="2642 E Olive St,  Huntington Park,  CA 90255"/>
    <s v="90255"/>
    <s v="East"/>
    <x v="2"/>
  </r>
  <r>
    <x v="2"/>
    <x v="0"/>
    <s v="WILLOW EL"/>
    <s v="2777 Willow Pl,  South Gate,  CA 90280"/>
    <s v="90280"/>
    <s v="East"/>
    <x v="2"/>
  </r>
  <r>
    <x v="2"/>
    <x v="1"/>
    <s v="WILSON SH"/>
    <s v="4500 Multnomah St,  Los Angeles,  CA 90032"/>
    <s v="90032"/>
    <s v="East"/>
    <x v="4"/>
  </r>
  <r>
    <x v="2"/>
    <x v="0"/>
    <s v="WOODLAWN EL"/>
    <s v="6314 Woodlawn Ave,  Bell,  CA 90201"/>
    <s v="90201"/>
    <s v="East"/>
    <x v="2"/>
  </r>
  <r>
    <x v="3"/>
    <x v="0"/>
    <s v="1ST ST EL"/>
    <s v="2820 E First St,  Los Angeles,  CA 90033"/>
    <s v="90033"/>
    <s v="East"/>
    <x v="5"/>
  </r>
  <r>
    <x v="3"/>
    <x v="0"/>
    <s v="APPERSON EL"/>
    <s v="10233 Woodward Ave,  Sunland,  CA 91040"/>
    <s v="91040"/>
    <s v="Northeast"/>
    <x v="5"/>
  </r>
  <r>
    <x v="3"/>
    <x v="1"/>
    <s v="ARLETA SH"/>
    <s v="14200 Van Nuys Blvd,  Arleta,  CA 91331"/>
    <s v="91331"/>
    <s v="Northeast"/>
    <x v="5"/>
  </r>
  <r>
    <x v="3"/>
    <x v="0"/>
    <s v="ARMINTA EL"/>
    <s v="11530 Strathern St,  N Hollywood,  CA 91605"/>
    <s v="91605"/>
    <s v="Northeast"/>
    <x v="5"/>
  </r>
  <r>
    <x v="3"/>
    <x v="0"/>
    <s v="BEACHY EL"/>
    <s v="9757 Beachy Ave,  Arleta,  CA 91331"/>
    <s v="91331"/>
    <s v="Northeast"/>
    <x v="5"/>
  </r>
  <r>
    <x v="3"/>
    <x v="0"/>
    <s v="BELLINGHAM EL"/>
    <s v="6728 Bellingham Avenue,  N Hollywood,  CA 91606"/>
    <s v="91606"/>
    <s v="Northeast"/>
    <x v="5"/>
  </r>
  <r>
    <x v="3"/>
    <x v="0"/>
    <s v="BRAINARD EL"/>
    <s v="11407 Brainard Ave,  Lakeview Terrace,  CA 91342"/>
    <s v="91342"/>
    <s v="Northeast"/>
    <x v="5"/>
  </r>
  <r>
    <x v="3"/>
    <x v="0"/>
    <s v="BROADOUS EL"/>
    <s v="12561 Filmore St,  Pacoima,  CA 91331"/>
    <s v="91331"/>
    <s v="Northeast"/>
    <x v="5"/>
  </r>
  <r>
    <x v="3"/>
    <x v="0"/>
    <s v="BURBANK EL"/>
    <s v="12215 Albers St,  N Hollywood,  CA 91607"/>
    <s v="91607"/>
    <s v="Northeast"/>
    <x v="5"/>
  </r>
  <r>
    <x v="3"/>
    <x v="0"/>
    <s v="BURTON EL"/>
    <s v="8111 Calhoun Ave,  Panorama City,  CA 91402"/>
    <s v="91402"/>
    <s v="Northeast"/>
    <x v="5"/>
  </r>
  <r>
    <x v="3"/>
    <x v="3"/>
    <s v="BYRD MS"/>
    <s v="8501 Arleta Avenue,  Sun Valley,  CA 91352"/>
    <s v="91352"/>
    <s v="Northeast"/>
    <x v="4"/>
  </r>
  <r>
    <x v="3"/>
    <x v="0"/>
    <s v="CAMELLIA EL"/>
    <s v="7451 Camellia Ave,  N Hollywood,  CA 91605"/>
    <s v="91605"/>
    <s v="Northeast"/>
    <x v="5"/>
  </r>
  <r>
    <x v="3"/>
    <x v="0"/>
    <s v="CANTERBURY EL"/>
    <s v="13670 Montague St,  Arleta,  CA 91331"/>
    <s v="91331"/>
    <s v="Northeast"/>
    <x v="5"/>
  </r>
  <r>
    <x v="3"/>
    <x v="0"/>
    <s v="CARDENAS EL"/>
    <s v="6900 Calhoun Ave,  Van Nuys,  CA 91405"/>
    <s v="91405"/>
    <s v="Northeast"/>
    <x v="5"/>
  </r>
  <r>
    <x v="3"/>
    <x v="17"/>
    <s v="Carpenter Community Center"/>
    <s v="3909 Carpenter Ave,  Studio City,  CA 91604"/>
    <s v="91604"/>
    <s v="Northeast"/>
    <x v="5"/>
  </r>
  <r>
    <x v="3"/>
    <x v="0"/>
    <s v="Chandler El"/>
    <s v="14030 Weddington St,  Sherman Oaks,  CA 91401"/>
    <s v="91401"/>
    <s v="Northeast"/>
    <x v="5"/>
  </r>
  <r>
    <x v="3"/>
    <x v="1"/>
    <s v="CHAVEZ LA ARTES MAG"/>
    <s v="1001 Arroyo Ave,  San Fernando,  CA 91340"/>
    <s v="91340"/>
    <s v="Northeast"/>
    <x v="3"/>
  </r>
  <r>
    <x v="3"/>
    <x v="1"/>
    <s v="CHAVEZ LA ASE"/>
    <s v="1001 Arroyo Ave,  San Fernando,  CA 91340"/>
    <s v="91340"/>
    <s v="Northeast"/>
    <x v="3"/>
  </r>
  <r>
    <x v="3"/>
    <x v="1"/>
    <s v="CHAVEZ LA SJ HUM AC"/>
    <s v="1001 Arroyo Ave,  San Fernando,  CA 91340"/>
    <s v="91340"/>
    <s v="Northeast"/>
    <x v="3"/>
  </r>
  <r>
    <x v="3"/>
    <x v="1"/>
    <s v="Chavez Learning Acad-Technology Prep"/>
    <s v="1001 Arroyo Ave,  San Fernando,  CA 91340"/>
    <s v="91340"/>
    <s v="Northeast"/>
    <x v="3"/>
  </r>
  <r>
    <x v="3"/>
    <x v="0"/>
    <s v="COLDWATER CYN EL"/>
    <s v="6850 Coldwater Canyon Ave,  N Hollywood,  CA 91605"/>
    <s v="91605"/>
    <s v="Northeast"/>
    <x v="5"/>
  </r>
  <r>
    <x v="3"/>
    <x v="17"/>
    <s v="COLFAX CHARTER EL"/>
    <s v="4935 N. Colfax Avenue,  Valley Village,  CA 91601"/>
    <s v="91601"/>
    <s v="Northeast"/>
    <x v="3"/>
  </r>
  <r>
    <x v="3"/>
    <x v="0"/>
    <s v="COLUMBUS AVE EL"/>
    <s v="6700 Columbus Avenue,  Van Nuys,  CA 91405"/>
    <s v="91405"/>
    <s v="Northeast"/>
    <x v="5"/>
  </r>
  <r>
    <x v="3"/>
    <x v="0"/>
    <s v="COUGHLIN EL"/>
    <s v="11035 Borden Avenue,  Pacoima,  CA 91331"/>
    <s v="91331"/>
    <s v="Northeast"/>
    <x v="5"/>
  </r>
  <r>
    <x v="3"/>
    <x v="17"/>
    <s v="DIXIE CYN COMM CHTR"/>
    <s v="4220 Dixie Canyon Ave,  Sherman Oaks,  CA 91423"/>
    <s v="91423"/>
    <s v="Northeast"/>
    <x v="5"/>
  </r>
  <r>
    <x v="3"/>
    <x v="0"/>
    <s v="DYER EL"/>
    <s v="14500 Dyer St,  Sylmar,  CA 91342"/>
    <s v="91342"/>
    <s v="Northeast"/>
    <x v="5"/>
  </r>
  <r>
    <x v="3"/>
    <x v="1"/>
    <s v="EAST VALLEY SH"/>
    <s v="5525 Vineland Ave,  N Hollywood,  CA 91601"/>
    <s v="91601"/>
    <s v="Northeast"/>
    <x v="5"/>
  </r>
  <r>
    <x v="3"/>
    <x v="0"/>
    <s v="EL DORADO EL"/>
    <s v="12749 El Dorado Ave,  Sylmar,  CA 91342"/>
    <s v="91342"/>
    <s v="Northeast"/>
    <x v="5"/>
  </r>
  <r>
    <x v="3"/>
    <x v="0"/>
    <s v="ERWIN EL"/>
    <s v="13400 Erwin St,  Van Nuys,  CA 91401"/>
    <s v="91401"/>
    <s v="Northeast"/>
    <x v="5"/>
  </r>
  <r>
    <x v="3"/>
    <x v="0"/>
    <s v="FAIR EL"/>
    <s v="6501 Fair Ave,  N Hollywood,  CA 91606"/>
    <s v="91606"/>
    <s v="Northeast"/>
    <x v="5"/>
  </r>
  <r>
    <x v="3"/>
    <x v="0"/>
    <s v="FERNANGELES EL"/>
    <s v="12001 Art St,  Sun Valley,  CA 91352"/>
    <s v="91352"/>
    <s v="Northeast"/>
    <x v="5"/>
  </r>
  <r>
    <x v="3"/>
    <x v="4"/>
    <s v="FULTON COLLEGE PREP"/>
    <s v="7477 Kester Ave,  Van Nuys,  CA 91405"/>
    <s v="91405"/>
    <s v="Northeast"/>
    <x v="5"/>
  </r>
  <r>
    <x v="3"/>
    <x v="0"/>
    <s v="GLENWOOD EL"/>
    <s v="8001 Ledge Ave,  Sun Valley,  CA 91352"/>
    <s v="91352"/>
    <s v="Northeast"/>
    <x v="5"/>
  </r>
  <r>
    <x v="3"/>
    <x v="1"/>
    <s v="GRANT SH"/>
    <s v="13000 Oxnard St,  Van Nuys,  CA 91401"/>
    <s v="91401"/>
    <s v="Northeast"/>
    <x v="5"/>
  </r>
  <r>
    <x v="3"/>
    <x v="0"/>
    <s v="GRIDLEY EL"/>
    <s v="1907 8th St.,  San Fernando,  CA 91340"/>
    <s v="91340"/>
    <s v="Northeast"/>
    <x v="5"/>
  </r>
  <r>
    <x v="3"/>
    <x v="0"/>
    <s v="HADDON EL"/>
    <s v="10115 Haddon Ave,  Pacoima,  CA 91331"/>
    <s v="91331"/>
    <s v="Northeast"/>
    <x v="5"/>
  </r>
  <r>
    <x v="3"/>
    <x v="0"/>
    <s v="HARDING EL"/>
    <s v="13060 Harding St,  Sylmar,  CA 91342"/>
    <s v="91342"/>
    <s v="Northeast"/>
    <x v="5"/>
  </r>
  <r>
    <x v="3"/>
    <x v="0"/>
    <s v="HAZELTINE EL"/>
    <s v="7150 Hazeltine Ave,  Van Nuys,  CA 91405"/>
    <s v="91405"/>
    <s v="Northeast"/>
    <x v="5"/>
  </r>
  <r>
    <x v="3"/>
    <x v="0"/>
    <s v="HERRICK EL"/>
    <s v="13350 Herrick Ave,  Sylmar,  CA 91342"/>
    <s v="91342"/>
    <s v="Northeast"/>
    <x v="5"/>
  </r>
  <r>
    <x v="3"/>
    <x v="0"/>
    <s v="HUBBARD EL"/>
    <s v="13325 Hubbard St,  Sylmar,  CA 91342"/>
    <s v="91342"/>
    <s v="Northeast"/>
    <x v="5"/>
  </r>
  <r>
    <x v="3"/>
    <x v="0"/>
    <s v="KESTER EL"/>
    <s v="5353 Kester Ave,  Van Nuys,  CA 91411"/>
    <s v="91411"/>
    <s v="Northeast"/>
    <x v="5"/>
  </r>
  <r>
    <x v="3"/>
    <x v="0"/>
    <s v="KITTRIDGE EL"/>
    <s v="13619 Kittridge St,  Van Nuys,  CA 91401"/>
    <s v="91401"/>
    <s v="Northeast"/>
    <x v="5"/>
  </r>
  <r>
    <x v="3"/>
    <x v="0"/>
    <s v="KORENSTEIN EL"/>
    <s v="7650 N Ben Avenue,  North Hollywood,  CA 91605"/>
    <s v="91605"/>
    <s v="Northeast"/>
    <x v="5"/>
  </r>
  <r>
    <x v="3"/>
    <x v="0"/>
    <s v="LANKERSHIM EL"/>
    <s v="5250 Bakman Ave,  N Hollywood,  CA 91601"/>
    <s v="91601"/>
    <s v="Northeast"/>
    <x v="3"/>
  </r>
  <r>
    <x v="3"/>
    <x v="18"/>
    <s v="Louis Armstrong Middle School"/>
    <s v="5041 Sunnyslope Ave,  Sherman Oaks,  CA 91423"/>
    <s v="91423"/>
    <s v="Northeast"/>
    <x v="5"/>
  </r>
  <r>
    <x v="3"/>
    <x v="3"/>
    <s v="MACLAY MS"/>
    <s v="12540 Pierce Ave,  Pacoima,  CA 91331"/>
    <s v="91331"/>
    <s v="Northeast"/>
    <x v="5"/>
  </r>
  <r>
    <x v="3"/>
    <x v="3"/>
    <s v="MADISON MS"/>
    <s v="13000 Hart St,  N Hollywood,  CA 91605"/>
    <s v="91605"/>
    <s v="Northeast"/>
    <x v="5"/>
  </r>
  <r>
    <x v="3"/>
    <x v="0"/>
    <s v="MONLUX EL"/>
    <s v="6051 Bellaire Ave,  N Hollywood,  CA 91606"/>
    <s v="91606"/>
    <s v="Northeast"/>
    <x v="5"/>
  </r>
  <r>
    <x v="3"/>
    <x v="0"/>
    <s v="MORNINGSIDE EL"/>
    <s v="576 N Maclay Ave,  San Fernando,  CA 91340"/>
    <s v="91340"/>
    <s v="Northeast"/>
    <x v="5"/>
  </r>
  <r>
    <x v="3"/>
    <x v="3"/>
    <s v="MOUNT GLEASON MS"/>
    <s v="10965 Mt Gleason Ave,  Sunland,  CA 91040"/>
    <s v="91040"/>
    <s v="Northeast"/>
    <x v="5"/>
  </r>
  <r>
    <x v="3"/>
    <x v="0"/>
    <s v="MOUNTAIN VIEW EL"/>
    <s v="6410 Olcott St,  Tujunga,  CA 91042"/>
    <s v="91042"/>
    <s v="Northeast"/>
    <x v="5"/>
  </r>
  <r>
    <x v="3"/>
    <x v="1"/>
    <s v="NO HOLLYWOOD SH"/>
    <s v="5231 Colfax Ave,  N Hollywood,  CA 91601"/>
    <s v="91601"/>
    <s v="Northeast"/>
    <x v="5"/>
  </r>
  <r>
    <x v="3"/>
    <x v="0"/>
    <s v="NOBLE EL"/>
    <s v="8329 Noble Ave,  North Hills,  CA 91343"/>
    <s v="91343"/>
    <s v="Northeast"/>
    <x v="5"/>
  </r>
  <r>
    <x v="3"/>
    <x v="0"/>
    <s v="O MELVENY EL"/>
    <s v="728 Woodworth St,  San Fernando,  CA 91340"/>
    <s v="91340"/>
    <s v="Northeast"/>
    <x v="5"/>
  </r>
  <r>
    <x v="3"/>
    <x v="0"/>
    <s v="OBAMA EL"/>
    <s v="8150 Cedros Ave,  Panorama City,  CA 91402"/>
    <s v="91402"/>
    <s v="Northeast"/>
    <x v="5"/>
  </r>
  <r>
    <x v="3"/>
    <x v="3"/>
    <s v="OLIVE VISTA MS"/>
    <s v="14600 Tyler St,  Sylmar,  CA 91342"/>
    <s v="91342"/>
    <s v="Northeast"/>
    <x v="4"/>
  </r>
  <r>
    <x v="3"/>
    <x v="0"/>
    <s v="OSCEOLA EL"/>
    <s v="14940 Osceola St,  Sylmar,  CA 91342"/>
    <s v="91342"/>
    <s v="Northeast"/>
    <x v="5"/>
  </r>
  <r>
    <x v="3"/>
    <x v="0"/>
    <s v="OXNARD EL"/>
    <s v="10912 Oxnard St,  N Hollywood,  CA 91606"/>
    <s v="91606"/>
    <s v="Northeast"/>
    <x v="5"/>
  </r>
  <r>
    <x v="3"/>
    <x v="3"/>
    <s v="PACOIMA MS"/>
    <s v="9919 Laurel Canyon Blvd,  Pacoima,  CA 91331"/>
    <s v="91331"/>
    <s v="Northeast"/>
    <x v="5"/>
  </r>
  <r>
    <x v="3"/>
    <x v="1"/>
    <s v="PANORAMA SH"/>
    <s v="8015 Van Nuys Blvd,  Panorama City,  CA 91402"/>
    <s v="91402"/>
    <s v="Northeast"/>
    <x v="5"/>
  </r>
  <r>
    <x v="3"/>
    <x v="0"/>
    <s v="PINEWOOD EL"/>
    <s v="10111 Silverton Ave,  Tujunga,  CA 91042"/>
    <s v="91042"/>
    <s v="Northeast"/>
    <x v="5"/>
  </r>
  <r>
    <x v="3"/>
    <x v="17"/>
    <s v="PLAINVIEW ACADEMC CA"/>
    <s v="10819 Plainview Ave,  Tujunga,  CA 91042"/>
    <s v="91042"/>
    <s v="Northeast"/>
    <x v="5"/>
  </r>
  <r>
    <x v="3"/>
    <x v="1"/>
    <s v="POLYTECHNIC SH"/>
    <s v="12431 Roscoe Blvd,  Sun Valley,  CA 91352"/>
    <s v="91352"/>
    <s v="Northeast"/>
    <x v="5"/>
  </r>
  <r>
    <x v="3"/>
    <x v="0"/>
    <s v="RANCHITO EL"/>
    <s v="7940 Ranchito Ave,  Panorama City,  CA 91402"/>
    <s v="91402"/>
    <s v="Northeast"/>
    <x v="5"/>
  </r>
  <r>
    <x v="3"/>
    <x v="3"/>
    <s v="REED MS"/>
    <s v="4525 Irvine Ave,  N Hollywood,  CA 91602"/>
    <s v="91602"/>
    <s v="Northeast"/>
    <x v="3"/>
  </r>
  <r>
    <x v="3"/>
    <x v="0"/>
    <s v="RIO VISTA EL"/>
    <s v="4243 Satsuma Ave,  N Hollywood,  CA 91602"/>
    <s v="91602"/>
    <s v="Northeast"/>
    <x v="5"/>
  </r>
  <r>
    <x v="3"/>
    <x v="17"/>
    <s v="Riverside Drive Charter"/>
    <s v="13061 Riverside Dr,  Sherman Oaks,  CA 91423"/>
    <s v="91423"/>
    <s v="Northeast"/>
    <x v="5"/>
  </r>
  <r>
    <x v="3"/>
    <x v="3"/>
    <s v="ROMER MS"/>
    <s v="6501 Laurel Canyon Blvd,  North Hollywood,  CA 91606"/>
    <s v="91606"/>
    <s v="Northeast"/>
    <x v="3"/>
  </r>
  <r>
    <x v="3"/>
    <x v="0"/>
    <s v="ROSCOE EL"/>
    <s v="10765 Strathern St,  Sun Valley,  CA 91352"/>
    <s v="91352"/>
    <s v="Northeast"/>
    <x v="5"/>
  </r>
  <r>
    <x v="3"/>
    <x v="0"/>
    <s v="SAN FERNANDO EL"/>
    <s v="1130 Mott St,  San Fernando,  CA 91340"/>
    <s v="91340"/>
    <s v="Northeast"/>
    <x v="5"/>
  </r>
  <r>
    <x v="3"/>
    <x v="3"/>
    <s v="SAN FERNANDO MS"/>
    <s v="130 N Brand Blvd,  San Fernando,  CA 91340"/>
    <s v="91340"/>
    <s v="Northeast"/>
    <x v="5"/>
  </r>
  <r>
    <x v="3"/>
    <x v="1"/>
    <s v="SAN FERNANDO SH"/>
    <s v="11133 O'Melveny Ave,  San Fernando,  CA 91340"/>
    <s v="91340"/>
    <s v="Northeast"/>
    <x v="5"/>
  </r>
  <r>
    <x v="3"/>
    <x v="0"/>
    <s v="SATICOY EL"/>
    <s v="7850 Ethel Ave,  N Hollywood,  CA 91605"/>
    <s v="91605"/>
    <s v="Northeast"/>
    <x v="5"/>
  </r>
  <r>
    <x v="3"/>
    <x v="0"/>
    <s v="SENDAK EL"/>
    <s v="11414 W Tiara St,  N Hollywood,  CA 91601"/>
    <s v="91601"/>
    <s v="Northeast"/>
    <x v="3"/>
  </r>
  <r>
    <x v="3"/>
    <x v="0"/>
    <s v="SHARP EL"/>
    <s v="13800 Pierce St,  Arleta,  CA 91331"/>
    <s v="91331"/>
    <s v="Northeast"/>
    <x v="5"/>
  </r>
  <r>
    <x v="3"/>
    <x v="17"/>
    <s v="SHERMAN OAKS EL CS"/>
    <s v="14755 Greenleaf St,  Sherman Oaks,  CA 91403"/>
    <s v="91403"/>
    <s v="Northeast"/>
    <x v="5"/>
  </r>
  <r>
    <x v="3"/>
    <x v="0"/>
    <s v="Stonehurst Av ES STEAM Magnet"/>
    <s v="9851 Stonehurst Ave,  Sun Valley,  CA 91352"/>
    <s v="91352"/>
    <s v="Northeast"/>
    <x v="5"/>
  </r>
  <r>
    <x v="3"/>
    <x v="0"/>
    <s v="STRATHERN EL"/>
    <s v="7939 St Clair Ave,  N Hollywood,  CA 91605"/>
    <s v="91605"/>
    <s v="Northeast"/>
    <x v="5"/>
  </r>
  <r>
    <x v="3"/>
    <x v="16"/>
    <s v="SUN VALLEY ET MAG"/>
    <s v="7330 Bakman Ave,  Sun Valley,  CA 91352"/>
    <s v="91352"/>
    <s v="Northeast"/>
    <x v="5"/>
  </r>
  <r>
    <x v="3"/>
    <x v="0"/>
    <s v="SUNLAND EL"/>
    <s v="8350 Hillrose St,  Sunland,  CA 91040"/>
    <s v="91040"/>
    <s v="Northeast"/>
    <x v="5"/>
  </r>
  <r>
    <x v="3"/>
    <x v="1"/>
    <s v="Sylmar Academy Biotech Health/Eng Magnet"/>
    <s v="13050 Borden Ave.,  Sylmar,  CA 91342"/>
    <s v="91342"/>
    <s v="Northeast"/>
    <x v="5"/>
  </r>
  <r>
    <x v="3"/>
    <x v="19"/>
    <s v="Sylmar Charter High School"/>
    <s v="13050 Borden Ave,  Sylmar,  CA 91342"/>
    <s v="91342"/>
    <s v="Northeast"/>
    <x v="6"/>
  </r>
  <r>
    <x v="3"/>
    <x v="0"/>
    <s v="SYLMAR EL"/>
    <s v="13291 Phillippi Ave,  Sylmar,  CA 91342"/>
    <s v="91342"/>
    <s v="Northeast"/>
    <x v="5"/>
  </r>
  <r>
    <x v="3"/>
    <x v="7"/>
    <s v="SYLMAR LDSHP ACAD"/>
    <s v="14550 Bledsoe St.,  Sylmar,  CA 91342"/>
    <s v="91342"/>
    <s v="Northeast"/>
    <x v="5"/>
  </r>
  <r>
    <x v="3"/>
    <x v="0"/>
    <s v="SYLVAN PARK EL"/>
    <s v="6238 Noble Ave,  Van Nuys,  CA 91411"/>
    <s v="91411"/>
    <s v="Northeast"/>
    <x v="5"/>
  </r>
  <r>
    <x v="3"/>
    <x v="0"/>
    <s v="TELFAIR EL"/>
    <s v="10975 Telfair Ave,  Pacoima,  CA 91331"/>
    <s v="91331"/>
    <s v="Northeast"/>
    <x v="5"/>
  </r>
  <r>
    <x v="3"/>
    <x v="4"/>
    <s v="The Science Academy STEM Magnet"/>
    <s v="5525 VINELAND AVE,  NORTH HOLLYWOOD,  CA 91601"/>
    <s v="91601"/>
    <s v="Northeast"/>
    <x v="3"/>
  </r>
  <r>
    <x v="3"/>
    <x v="0"/>
    <s v="TOLUCA LAKE EL"/>
    <s v="4840 Cahuenga Blvd,  N Hollywood,  CA 91601"/>
    <s v="91601"/>
    <s v="Northeast"/>
    <x v="3"/>
  </r>
  <r>
    <x v="3"/>
    <x v="0"/>
    <s v="VALERIO EL"/>
    <s v="15035 Valerio St,  Van Nuys,  CA 91405"/>
    <s v="91405"/>
    <s v="Northeast"/>
    <x v="5"/>
  </r>
  <r>
    <x v="3"/>
    <x v="16"/>
    <s v="Valley Oaks Center for Enr Studies Mag"/>
    <s v="9171 Telfair Ave,  Sun Valley,  CA 91352"/>
    <s v="91352"/>
    <s v="Northeast"/>
    <x v="5"/>
  </r>
  <r>
    <x v="3"/>
    <x v="0"/>
    <s v="VAN NUYS EL"/>
    <s v="6464 Sylmar Ave,  Van Nuys,  CA 91401"/>
    <s v="91401"/>
    <s v="Northeast"/>
    <x v="5"/>
  </r>
  <r>
    <x v="3"/>
    <x v="3"/>
    <s v="VAN NUYS MS"/>
    <s v="5435 Vesper Ave,  Van Nuys,  CA 91411"/>
    <s v="91411"/>
    <s v="Northeast"/>
    <x v="5"/>
  </r>
  <r>
    <x v="3"/>
    <x v="1"/>
    <s v="VAN NUYS SH"/>
    <s v="6535 Cedros Ave,  Van Nuys,  CA 91411"/>
    <s v="91411"/>
    <s v="Northeast"/>
    <x v="5"/>
  </r>
  <r>
    <x v="3"/>
    <x v="0"/>
    <s v="VENA EL"/>
    <s v="9377 Vena Ave,  Arleta,  CA 91331"/>
    <s v="91331"/>
    <s v="Northeast"/>
    <x v="5"/>
  </r>
  <r>
    <x v="3"/>
    <x v="1"/>
    <s v="VERDUGO HILLS SH"/>
    <s v="10625 Plainview Ave,  Tujunga,  CA 91042"/>
    <s v="91042"/>
    <s v="Northeast"/>
    <x v="5"/>
  </r>
  <r>
    <x v="3"/>
    <x v="0"/>
    <s v="VICTORY EL"/>
    <s v="6315 Radford Ave,  N Hollywood,  CA 91606"/>
    <s v="91606"/>
    <s v="Northeast"/>
    <x v="5"/>
  </r>
  <r>
    <x v="3"/>
    <x v="7"/>
    <s v="Vinedale College Preparatory Academy"/>
    <s v="10150 La Tuna Canyon Rd,  Sun Valley,  CA 91352"/>
    <s v="91352"/>
    <s v="Northeast"/>
    <x v="5"/>
  </r>
  <r>
    <x v="3"/>
    <x v="0"/>
    <s v="VISTA DEL VALLE ACAD"/>
    <s v="12441 Bromont Ave,  San Fernando,  CA 91340"/>
    <s v="91340"/>
    <s v="Northeast"/>
    <x v="5"/>
  </r>
  <r>
    <x v="3"/>
    <x v="3"/>
    <s v="VISTA MS"/>
    <s v="15040 Roscoe Blvd,  Panorama City,  CA 91402"/>
    <s v="91402"/>
    <s v="Northeast"/>
    <x v="5"/>
  </r>
  <r>
    <x v="4"/>
    <x v="0"/>
    <s v="ACAD FOR ENRCH SCI"/>
    <s v="17551 Miranda St.,  Encino,  CA 91316"/>
    <s v="91316"/>
    <s v="Northwest"/>
    <x v="6"/>
  </r>
  <r>
    <x v="4"/>
    <x v="18"/>
    <s v="Alfred B. Nobel Charter Middle"/>
    <s v="9950 Tampa Ave,  Northridge,  CA 91324"/>
    <s v="91324"/>
    <s v="Northwest"/>
    <x v="6"/>
  </r>
  <r>
    <x v="4"/>
    <x v="0"/>
    <s v="ALTA CALIFORNIA EL"/>
    <s v="14859 Rayen St,  Panorama City,  CA 91402"/>
    <s v="91402"/>
    <s v="Northwest"/>
    <x v="5"/>
  </r>
  <r>
    <x v="4"/>
    <x v="0"/>
    <s v="ANATOLA EL"/>
    <s v="7364 Anatola Ave,  Lake Balboa,  CA 91406"/>
    <s v="91406"/>
    <s v="Northwest"/>
    <x v="6"/>
  </r>
  <r>
    <x v="4"/>
    <x v="0"/>
    <s v="ANDASOL EL"/>
    <s v="10126 Encino Ave,  Northridge,  CA 91325"/>
    <s v="91325"/>
    <s v="Northwest"/>
    <x v="6"/>
  </r>
  <r>
    <x v="4"/>
    <x v="0"/>
    <s v="BALBOA G/HA MAG"/>
    <s v="17020 Labrador St,  Northridge,  CA 91325"/>
    <s v="91325"/>
    <s v="Northwest"/>
    <x v="6"/>
  </r>
  <r>
    <x v="4"/>
    <x v="0"/>
    <s v="BASSETT EL"/>
    <s v="15756 Bassett St,  Lake Balboa,  CA 91406"/>
    <s v="91406"/>
    <s v="Northwest"/>
    <x v="6"/>
  </r>
  <r>
    <x v="4"/>
    <x v="17"/>
    <s v="BECKFORD CHTR ENR ST"/>
    <s v="19130 Tulsa St,  Northridge,  CA 91326"/>
    <s v="91326"/>
    <s v="Northwest"/>
    <x v="6"/>
  </r>
  <r>
    <x v="4"/>
    <x v="0"/>
    <s v="BERTRAND EL"/>
    <s v="7021 Bertrand Ave,  Reseda,  CA 91335"/>
    <s v="91335"/>
    <s v="Northwest"/>
    <x v="6"/>
  </r>
  <r>
    <x v="4"/>
    <x v="0"/>
    <s v="BLYTHE EL"/>
    <s v="18730 Blythe St,  Reseda,  CA 91335"/>
    <s v="91335"/>
    <s v="Northwest"/>
    <x v="6"/>
  </r>
  <r>
    <x v="4"/>
    <x v="17"/>
    <s v="CALABASH CA"/>
    <s v="23055 Eugene St,  Woodland Hills,  CA 91364"/>
    <s v="91364"/>
    <s v="Northwest"/>
    <x v="6"/>
  </r>
  <r>
    <x v="4"/>
    <x v="0"/>
    <s v="Calahan Street Elementary"/>
    <s v="18722 Knapp St,  Northridge,  CA 91324"/>
    <s v="91324"/>
    <s v="Northwest"/>
    <x v="6"/>
  </r>
  <r>
    <x v="4"/>
    <x v="17"/>
    <s v="CALVERT CHTR FOR ES"/>
    <s v="19850 Delano St,  Woodland Hills,  CA 91367"/>
    <s v="91367"/>
    <s v="Northwest"/>
    <x v="6"/>
  </r>
  <r>
    <x v="4"/>
    <x v="0"/>
    <s v="CANOGA PARK EL"/>
    <s v="7438 Topanga Canyon Blvd,  Canoga Park,  CA 91303"/>
    <s v="91303"/>
    <s v="Northwest"/>
    <x v="6"/>
  </r>
  <r>
    <x v="4"/>
    <x v="1"/>
    <s v="CANOGA PARK SH"/>
    <s v="6850 Topanga Canyon Blvd,  Canoga Park,  CA 91303"/>
    <s v="91303"/>
    <s v="Northwest"/>
    <x v="6"/>
  </r>
  <r>
    <x v="4"/>
    <x v="0"/>
    <s v="CANTARA EL"/>
    <s v="17950 Cantara St,  Reseda,  CA 91335"/>
    <s v="91335"/>
    <s v="Northwest"/>
    <x v="6"/>
  </r>
  <r>
    <x v="4"/>
    <x v="0"/>
    <s v="CAPISTRANO EL"/>
    <s v="8118 Capistrano Ave,  West Hills,  CA 91304"/>
    <s v="91304"/>
    <s v="Northwest"/>
    <x v="6"/>
  </r>
  <r>
    <x v="4"/>
    <x v="17"/>
    <s v="Castlebay Lane Charter"/>
    <s v="19010 Castlebay Ln,  Northridge,  CA 91326"/>
    <s v="91326"/>
    <s v="Northwest"/>
    <x v="6"/>
  </r>
  <r>
    <x v="4"/>
    <x v="0"/>
    <s v="CHASE EL"/>
    <s v="14041 Chase St,  Panorama City,  CA 91402"/>
    <s v="91402"/>
    <s v="Northwest"/>
    <x v="5"/>
  </r>
  <r>
    <x v="4"/>
    <x v="19"/>
    <s v="CHATSWORTH CHTR HS"/>
    <s v="10027 Lurline Ave,  Chatsworth,  CA 91311"/>
    <s v="91311"/>
    <s v="Northwest"/>
    <x v="6"/>
  </r>
  <r>
    <x v="4"/>
    <x v="0"/>
    <s v="Chatsworth Park ES UP/CD Magnet"/>
    <s v="22005 Devonshire St,  Chatsworth,  CA 91311"/>
    <s v="91311"/>
    <s v="Northwest"/>
    <x v="6"/>
  </r>
  <r>
    <x v="4"/>
    <x v="19"/>
    <s v="CLEVELAND CHTR HS"/>
    <s v="8140 Vanalden Ave,  Reseda,  CA 91335"/>
    <s v="91335"/>
    <s v="Northwest"/>
    <x v="6"/>
  </r>
  <r>
    <x v="4"/>
    <x v="0"/>
    <s v="COHASSET EL"/>
    <s v="15810 Saticoy St,  Lake Balboa,  CA 91406"/>
    <s v="91406"/>
    <s v="Northwest"/>
    <x v="6"/>
  </r>
  <r>
    <x v="4"/>
    <x v="3"/>
    <s v="COLUMBUS MS"/>
    <s v="22250 Elkwood St,  Canoga Park,  CA 91304"/>
    <s v="91304"/>
    <s v="Northwest"/>
    <x v="6"/>
  </r>
  <r>
    <x v="4"/>
    <x v="0"/>
    <s v="DANUBE EL"/>
    <s v="11220 Danube Ave,  Granada Hills,  CA 91344"/>
    <s v="91344"/>
    <s v="Northwest"/>
    <x v="6"/>
  </r>
  <r>
    <x v="4"/>
    <x v="0"/>
    <s v="Darby Avenue Elementary"/>
    <s v="10818 Darby Ave,  Porter Ranch,  CA 91326"/>
    <s v="91326"/>
    <s v="Northwest"/>
    <x v="6"/>
  </r>
  <r>
    <x v="4"/>
    <x v="17"/>
    <s v="DEARBORN EL CA"/>
    <s v="9240 Wish Ave,  Northridge,  CA 91325"/>
    <s v="91325"/>
    <s v="Northwest"/>
    <x v="6"/>
  </r>
  <r>
    <x v="4"/>
    <x v="17"/>
    <s v="EL ORO WAY CHTR CES"/>
    <s v="12230 El Oro Way,  Granada Hills,  CA 91344"/>
    <s v="91344"/>
    <s v="Northwest"/>
    <x v="6"/>
  </r>
  <r>
    <x v="4"/>
    <x v="0"/>
    <s v="Emelita St El"/>
    <s v="17931 Hatteras St,  Encino,  CA 91316"/>
    <s v="91316"/>
    <s v="Northwest"/>
    <x v="6"/>
  </r>
  <r>
    <x v="4"/>
    <x v="17"/>
    <s v="Enadia Way Tech Charter"/>
    <s v="22944 Enadia Way,  West Hills,  CA 91307"/>
    <s v="91307"/>
    <s v="Northwest"/>
    <x v="6"/>
  </r>
  <r>
    <x v="4"/>
    <x v="17"/>
    <s v="ENCINO CHARTER EL"/>
    <s v="16941 Addison St,  Encino,  CA 91316"/>
    <s v="91316"/>
    <s v="Northwest"/>
    <x v="6"/>
  </r>
  <r>
    <x v="4"/>
    <x v="3"/>
    <s v="FROST MS"/>
    <s v="12314 Bradford Pl,  Granada Hills,  CA 91344"/>
    <s v="91344"/>
    <s v="Northwest"/>
    <x v="5"/>
  </r>
  <r>
    <x v="4"/>
    <x v="0"/>
    <s v="FULLBRIGHT EL"/>
    <s v="6940 Fullbright Ave,  Winnetka,  CA 91306"/>
    <s v="91306"/>
    <s v="Northwest"/>
    <x v="6"/>
  </r>
  <r>
    <x v="4"/>
    <x v="0"/>
    <s v="GARDEN GROVE EL"/>
    <s v="18141 Valerio St,  Reseda,  CA 91335"/>
    <s v="91335"/>
    <s v="Northwest"/>
    <x v="6"/>
  </r>
  <r>
    <x v="4"/>
    <x v="18"/>
    <s v="Gaspar de Portola Charter Middle"/>
    <s v="18720 Linnet St,  Tarzana,  CA 91356"/>
    <s v="91356"/>
    <s v="Northwest"/>
    <x v="6"/>
  </r>
  <r>
    <x v="4"/>
    <x v="0"/>
    <s v="GAULT EL"/>
    <s v="17000 Gault St,  Lake Balboa,  CA 91406"/>
    <s v="91406"/>
    <s v="Northwest"/>
    <x v="6"/>
  </r>
  <r>
    <x v="4"/>
    <x v="18"/>
    <s v="George E Hale Charter Acad"/>
    <s v="23830 Califa St,  Woodland Hills,  CA 91367"/>
    <s v="91367"/>
    <s v="Northwest"/>
    <x v="6"/>
  </r>
  <r>
    <x v="4"/>
    <x v="0"/>
    <s v="GERMAIN ACAD AA"/>
    <s v="20730 Germain St,  Chatsworth,  CA 91311"/>
    <s v="91311"/>
    <s v="Northwest"/>
    <x v="6"/>
  </r>
  <r>
    <x v="4"/>
    <x v="0"/>
    <s v="GLEDHILL EL"/>
    <s v="16030 Gledhill St,  North Hills,  CA 91343"/>
    <s v="91343"/>
    <s v="Northwest"/>
    <x v="6"/>
  </r>
  <r>
    <x v="4"/>
    <x v="0"/>
    <s v="Granada Elementary"/>
    <s v="17170 Tribune St,  Granada Hills,  CA 91344"/>
    <s v="91344"/>
    <s v="Northwest"/>
    <x v="6"/>
  </r>
  <r>
    <x v="4"/>
    <x v="17"/>
    <s v="HAMLIN CA"/>
    <s v="22627 Hamlin St,  West Hills,  CA 91307"/>
    <s v="91307"/>
    <s v="Northwest"/>
    <x v="6"/>
  </r>
  <r>
    <x v="4"/>
    <x v="0"/>
    <s v="HART ST EL"/>
    <s v="21040 Hart St,  Canoga Park,  CA 91303"/>
    <s v="91303"/>
    <s v="Northwest"/>
    <x v="6"/>
  </r>
  <r>
    <x v="4"/>
    <x v="0"/>
    <s v="Haskell STEAM Magnet"/>
    <s v="15850 Tulsa St,  Granada Hills,  CA 91344"/>
    <s v="91344"/>
    <s v="Northwest"/>
    <x v="6"/>
  </r>
  <r>
    <x v="4"/>
    <x v="17"/>
    <s v="HAYNES CES"/>
    <s v="6624 Lockhurst Drive,  West Hills,  CA 91307"/>
    <s v="91307"/>
    <s v="Northwest"/>
    <x v="6"/>
  </r>
  <r>
    <x v="4"/>
    <x v="3"/>
    <s v="HENRY MS"/>
    <s v="17340 San Jose St,  Granada Hills,  CA 91344"/>
    <s v="91344"/>
    <s v="Northwest"/>
    <x v="5"/>
  </r>
  <r>
    <x v="4"/>
    <x v="20"/>
    <s v="HESBY OAKS LEAD CHTR"/>
    <s v="15530 Hesby St,  Encino,  CA 91436"/>
    <s v="91436"/>
    <s v="Northwest"/>
    <x v="6"/>
  </r>
  <r>
    <x v="4"/>
    <x v="3"/>
    <s v="HOLMES MS"/>
    <s v="9351 Paso Robles Ave,  Northridge,  CA 91325"/>
    <s v="91325"/>
    <s v="Northwest"/>
    <x v="6"/>
  </r>
  <r>
    <x v="4"/>
    <x v="17"/>
    <s v="JUSTICE ST ACAD CHTR"/>
    <s v="23350 Justice St,  West Hills,  CA 91304"/>
    <s v="91304"/>
    <s v="Northwest"/>
    <x v="6"/>
  </r>
  <r>
    <x v="4"/>
    <x v="1"/>
    <s v="KENNEDY SH"/>
    <s v="11254 Gothic Ave,  Granada Hills,  CA 91344"/>
    <s v="91344"/>
    <s v="Northwest"/>
    <x v="6"/>
  </r>
  <r>
    <x v="4"/>
    <x v="17"/>
    <s v="KNOLLWOOD PREP ACAD"/>
    <s v="11822 Gerald Ae,  Granada Hills,  CA 91344"/>
    <s v="91344"/>
    <s v="Northwest"/>
    <x v="6"/>
  </r>
  <r>
    <x v="4"/>
    <x v="4"/>
    <s v="Lake Balboa College Prep Magnet K-12"/>
    <s v="6701 Balboa Blvd,  Lake Balboa,  CA 91406"/>
    <s v="91406"/>
    <s v="Northwest"/>
    <x v="6"/>
  </r>
  <r>
    <x v="4"/>
    <x v="0"/>
    <s v="LANAI EL"/>
    <s v="4241 Lanai Rd,  Encino,  CA 91436"/>
    <s v="91436"/>
    <s v="Northwest"/>
    <x v="6"/>
  </r>
  <r>
    <x v="4"/>
    <x v="0"/>
    <s v="LANGDON EL"/>
    <s v="8817 Langdon Ave,  North Hills,  CA 91343"/>
    <s v="91343"/>
    <s v="Northwest"/>
    <x v="6"/>
  </r>
  <r>
    <x v="4"/>
    <x v="0"/>
    <s v="LASSEN EL"/>
    <s v="15017 Superior St,  North Hills,  CA 91343"/>
    <s v="91343"/>
    <s v="Northwest"/>
    <x v="5"/>
  </r>
  <r>
    <x v="4"/>
    <x v="3"/>
    <s v="LAWRENCE MS"/>
    <s v="10100 Variel Ave,  Chatsworth,  CA 91311"/>
    <s v="91311"/>
    <s v="Northwest"/>
    <x v="6"/>
  </r>
  <r>
    <x v="4"/>
    <x v="0"/>
    <s v="LEMAY EL"/>
    <s v="17520 Vanowen St,  Lake Balboa,  CA 91406"/>
    <s v="91406"/>
    <s v="Northwest"/>
    <x v="6"/>
  </r>
  <r>
    <x v="4"/>
    <x v="0"/>
    <s v="LIGGETT EL"/>
    <s v="9373 Moonbeam Ave,  Panorama City,  CA 91402"/>
    <s v="91402"/>
    <s v="Northwest"/>
    <x v="5"/>
  </r>
  <r>
    <x v="4"/>
    <x v="0"/>
    <s v="LIMERICK EL"/>
    <s v="8530 Limerick Ave,  Winnetka,  CA 91306"/>
    <s v="91306"/>
    <s v="Northwest"/>
    <x v="6"/>
  </r>
  <r>
    <x v="4"/>
    <x v="17"/>
    <s v="LOCKHURST DR CHTR EL"/>
    <s v="6170 Lockhurst Dr,  Woodland Hills,  CA 91367"/>
    <s v="91367"/>
    <s v="Northwest"/>
    <x v="6"/>
  </r>
  <r>
    <x v="4"/>
    <x v="0"/>
    <s v="LORNE EL"/>
    <s v="17440 Lorne St,  Northridge,  CA 91325"/>
    <s v="91325"/>
    <s v="Northwest"/>
    <x v="6"/>
  </r>
  <r>
    <x v="4"/>
    <x v="0"/>
    <s v="MAYALL EL"/>
    <s v="16701 Mayall St,  North Hills,  CA 91343"/>
    <s v="91343"/>
    <s v="Northwest"/>
    <x v="6"/>
  </r>
  <r>
    <x v="4"/>
    <x v="0"/>
    <s v="MELVIN EL"/>
    <s v="7700 Melvin Ave,  Reseda,  CA 91335"/>
    <s v="91335"/>
    <s v="Northwest"/>
    <x v="6"/>
  </r>
  <r>
    <x v="4"/>
    <x v="1"/>
    <s v="MONROE SH"/>
    <s v="9229 Haskell Ave,  North Hills,  CA 91343"/>
    <s v="91343"/>
    <s v="Northwest"/>
    <x v="6"/>
  </r>
  <r>
    <x v="4"/>
    <x v="0"/>
    <s v="MOSK EL"/>
    <s v="7335 Lubao Avenue,  Winnetka,  CA 91306"/>
    <s v="91306"/>
    <s v="Northwest"/>
    <x v="6"/>
  </r>
  <r>
    <x v="4"/>
    <x v="3"/>
    <s v="MULHOLLAND MS"/>
    <s v="17120 Vanowen St,  Lake Balboa,  CA 91406"/>
    <s v="91406"/>
    <s v="Northwest"/>
    <x v="6"/>
  </r>
  <r>
    <x v="4"/>
    <x v="0"/>
    <s v="NAPA EL"/>
    <s v="19010 Napa St,  Northridge,  CA 91324"/>
    <s v="91324"/>
    <s v="Northwest"/>
    <x v="6"/>
  </r>
  <r>
    <x v="4"/>
    <x v="17"/>
    <s v="NESTLE AVE CHARTER"/>
    <s v="5060 Nestle Ave,  Tarzana,  CA 91356"/>
    <s v="91356"/>
    <s v="Northwest"/>
    <x v="6"/>
  </r>
  <r>
    <x v="4"/>
    <x v="0"/>
    <s v="NEVADA EL"/>
    <s v="22120 Chase St,  West Hills,  CA 91304"/>
    <s v="91304"/>
    <s v="Northwest"/>
    <x v="6"/>
  </r>
  <r>
    <x v="4"/>
    <x v="0"/>
    <s v="NEWCASTLE EL"/>
    <s v="6520 Newcastle Ave,  Reseda,  CA 91335"/>
    <s v="91335"/>
    <s v="Northwest"/>
    <x v="6"/>
  </r>
  <r>
    <x v="4"/>
    <x v="1"/>
    <s v="NORTHRIDGE ACAD SH"/>
    <s v="9601 Zelzah Ave,  Northridge,  CA 91325"/>
    <s v="91325"/>
    <s v="Northwest"/>
    <x v="6"/>
  </r>
  <r>
    <x v="4"/>
    <x v="3"/>
    <s v="NORTHRIDGE MS"/>
    <s v="17960 Chase St,  Northridge,  CA 91325"/>
    <s v="91325"/>
    <s v="Northwest"/>
    <x v="6"/>
  </r>
  <r>
    <x v="4"/>
    <x v="0"/>
    <s v="PANORAMA CITY EL"/>
    <s v="8600 Kester Avenue,  Panorama City,  CA 91402"/>
    <s v="91402"/>
    <s v="Northwest"/>
    <x v="5"/>
  </r>
  <r>
    <x v="4"/>
    <x v="0"/>
    <s v="PARKS LC"/>
    <s v="8855 Noble Ave,  North Hills,  CA 91343"/>
    <s v="91343"/>
    <s v="Northwest"/>
    <x v="6"/>
  </r>
  <r>
    <x v="4"/>
    <x v="0"/>
    <s v="Parthenia Academy of Arts and Technology"/>
    <s v="16825 Napa St,  North Hills,  CA 91343"/>
    <s v="91343"/>
    <s v="Northwest"/>
    <x v="6"/>
  </r>
  <r>
    <x v="4"/>
    <x v="1"/>
    <s v="PEARL JOURN/COMM MAG"/>
    <s v="6649 Balboa Blvd,  Lake Balboa,  CA 91406"/>
    <s v="91406"/>
    <s v="Northwest"/>
    <x v="6"/>
  </r>
  <r>
    <x v="4"/>
    <x v="0"/>
    <s v="PLUMMER EL"/>
    <s v="9340 Noble Ave,  North Hills,  CA 91343"/>
    <s v="91343"/>
    <s v="Northwest"/>
    <x v="5"/>
  </r>
  <r>
    <x v="4"/>
    <x v="17"/>
    <s v="POMELO COMMUNITY CS"/>
    <s v="7633 March Ave,  West Hills,  CA 91304"/>
    <s v="91304"/>
    <s v="Northwest"/>
    <x v="6"/>
  </r>
  <r>
    <x v="4"/>
    <x v="3"/>
    <s v="PORTER MS"/>
    <s v="15960 Kingsbury St,  Granada Hills,  CA 91344"/>
    <s v="91344"/>
    <s v="Northwest"/>
    <x v="5"/>
  </r>
  <r>
    <x v="4"/>
    <x v="15"/>
    <s v="PORTER RANCH SCHOOL"/>
    <s v="12450 Mason Ave,  Porter Ranch,  CA 91326"/>
    <s v="91326"/>
    <s v="Northwest"/>
    <x v="6"/>
  </r>
  <r>
    <x v="4"/>
    <x v="0"/>
    <s v="PRIMARY ACADEMY"/>
    <s v="9075 Willis Ave,  Panorama City,  CA 91402"/>
    <s v="91402"/>
    <s v="Northwest"/>
    <x v="5"/>
  </r>
  <r>
    <x v="4"/>
    <x v="21"/>
    <s v="Reseda Charter High School"/>
    <s v="18230 Kittridge St,  Reseda,  CA 91335"/>
    <s v="91335"/>
    <s v="Northwest"/>
    <x v="6"/>
  </r>
  <r>
    <x v="4"/>
    <x v="0"/>
    <s v="RESEDA EL"/>
    <s v="7265 Amigo Ave,  Reseda,  CA 91335"/>
    <s v="91335"/>
    <s v="Northwest"/>
    <x v="6"/>
  </r>
  <r>
    <x v="4"/>
    <x v="0"/>
    <s v="SAN JOSE EL"/>
    <s v="14928 Clymer St,  Mission Hills,  CA 91345"/>
    <s v="91345"/>
    <s v="Northwest"/>
    <x v="6"/>
  </r>
  <r>
    <x v="4"/>
    <x v="0"/>
    <s v="SANTANA ARTS ACADEMY"/>
    <s v="9301 N Columbus Ave,  North Hills,  CA 91343"/>
    <s v="91343"/>
    <s v="Northwest"/>
    <x v="6"/>
  </r>
  <r>
    <x v="4"/>
    <x v="3"/>
    <s v="SEPULVEDA MS"/>
    <s v="15330 Plummer St,  North Hills,  CA 91343"/>
    <s v="91343"/>
    <s v="Northwest"/>
    <x v="5"/>
  </r>
  <r>
    <x v="4"/>
    <x v="17"/>
    <s v="SERRANIA CES"/>
    <s v="5014 Serrania Ave,  Woodland Hills,  CA 91364"/>
    <s v="91364"/>
    <s v="Northwest"/>
    <x v="6"/>
  </r>
  <r>
    <x v="4"/>
    <x v="0"/>
    <s v="SHIRLEY EL"/>
    <s v="19452 Hart St,  Reseda,  CA 91335"/>
    <s v="91335"/>
    <s v="Northwest"/>
    <x v="6"/>
  </r>
  <r>
    <x v="4"/>
    <x v="22"/>
    <s v="SOCES MAG"/>
    <s v="18605 Erwin St,  Reseda,  CA 91335"/>
    <s v="91335"/>
    <s v="Northwest"/>
    <x v="6"/>
  </r>
  <r>
    <x v="4"/>
    <x v="0"/>
    <s v="STAGG EL"/>
    <s v="7839 Amestoy Ave,  Lake Balboa,  CA 91406"/>
    <s v="91406"/>
    <s v="Northwest"/>
    <x v="6"/>
  </r>
  <r>
    <x v="4"/>
    <x v="0"/>
    <s v="SUNNY BRAE EL"/>
    <s v="20620 Arminta St,  Winnetka,  CA 91306"/>
    <s v="91306"/>
    <s v="Northwest"/>
    <x v="6"/>
  </r>
  <r>
    <x v="4"/>
    <x v="17"/>
    <s v="SUPERIOR EL"/>
    <s v="9756 Oso Ave,  Chatsworth,  CA 91311"/>
    <s v="91311"/>
    <s v="Northwest"/>
    <x v="6"/>
  </r>
  <r>
    <x v="4"/>
    <x v="3"/>
    <s v="SUTTER MS"/>
    <s v="7330 Winnetka Ave,  Winnetka,  CA 91306"/>
    <s v="91306"/>
    <s v="Northwest"/>
    <x v="6"/>
  </r>
  <r>
    <x v="4"/>
    <x v="0"/>
    <s v="TARZANA EL"/>
    <s v="5726 Topeka Dr,  Tarzana,  CA 91356"/>
    <s v="91356"/>
    <s v="Northwest"/>
    <x v="6"/>
  </r>
  <r>
    <x v="4"/>
    <x v="17"/>
    <s v="Topeka Charter for Advanced Studies"/>
    <s v="9815 Topeka Dr,  Northridge,  CA 91324"/>
    <s v="91324"/>
    <s v="Northwest"/>
    <x v="6"/>
  </r>
  <r>
    <x v="4"/>
    <x v="0"/>
    <s v="TULSA EL"/>
    <s v="10900 Hayvenhurst Ave,  Granada Hills,  CA 91344"/>
    <s v="91344"/>
    <s v="Northwest"/>
    <x v="6"/>
  </r>
  <r>
    <x v="4"/>
    <x v="1"/>
    <s v="VALLEY ACAD ARTS/SCI"/>
    <s v="10445 Balboa Blvd,  Granada Hills,  CA 91344"/>
    <s v="91344"/>
    <s v="Northwest"/>
    <x v="6"/>
  </r>
  <r>
    <x v="4"/>
    <x v="17"/>
    <s v="Van Gogh Charter"/>
    <s v="17160 Van Gogh St,  Granada Hills,  CA 91344"/>
    <s v="91344"/>
    <s v="Northwest"/>
    <x v="6"/>
  </r>
  <r>
    <x v="4"/>
    <x v="0"/>
    <s v="VANALDEN EL"/>
    <s v="19019 Delano St,  Reseda,  CA 91335"/>
    <s v="91335"/>
    <s v="Northwest"/>
    <x v="6"/>
  </r>
  <r>
    <x v="4"/>
    <x v="0"/>
    <s v="VINTAGE MATH/SCI MAG"/>
    <s v="15848 Stare St,  North Hills,  CA 91343"/>
    <s v="91343"/>
    <s v="Northwest"/>
    <x v="6"/>
  </r>
  <r>
    <x v="4"/>
    <x v="17"/>
    <s v="Welby Way Charter ES &amp; GHA Magnet"/>
    <s v="23456 Welby Way,  West Hills,  CA 91307"/>
    <s v="91307"/>
    <s v="Northwest"/>
    <x v="6"/>
  </r>
  <r>
    <x v="4"/>
    <x v="17"/>
    <s v="WILBUR EL"/>
    <s v="5213 Crebs Ave,  Tarzana,  CA 91356"/>
    <s v="91356"/>
    <s v="Northwest"/>
    <x v="6"/>
  </r>
  <r>
    <x v="4"/>
    <x v="19"/>
    <s v="William Howard Taft Charter HS"/>
    <s v="5461 Winnetka Ave,  Woodland Hills,  CA 91364"/>
    <s v="91364"/>
    <s v="Northwest"/>
    <x v="6"/>
  </r>
  <r>
    <x v="4"/>
    <x v="0"/>
    <s v="WINNETKA EL"/>
    <s v="8240 Winnetka Ave,  Winnetka,  CA 91306"/>
    <s v="91306"/>
    <s v="Northwest"/>
    <x v="6"/>
  </r>
  <r>
    <x v="4"/>
    <x v="17"/>
    <s v="Woodlake Elementary Community Charter"/>
    <s v="23231 Hatteras St,  Woodland Hills,  CA 91367"/>
    <s v="91367"/>
    <s v="Northwest"/>
    <x v="6"/>
  </r>
  <r>
    <x v="4"/>
    <x v="3"/>
    <s v="WOODLAND HILLS ACAD"/>
    <s v="20800 Burbank Blvd,  Woodland Hills,  CA 91367"/>
    <s v="91367"/>
    <s v="Northwest"/>
    <x v="6"/>
  </r>
  <r>
    <x v="4"/>
    <x v="17"/>
    <s v="WOODLAND HILLS CES"/>
    <s v="22201 San Miguel St,  Woodland Hills,  CA 91364"/>
    <s v="91364"/>
    <s v="Northwest"/>
    <x v="6"/>
  </r>
  <r>
    <x v="5"/>
    <x v="0"/>
    <s v="42ND ST EL"/>
    <s v="4231 4th Ave.,  Los Angeles,  CA 90008"/>
    <s v="90008"/>
    <s v="West"/>
    <x v="7"/>
  </r>
  <r>
    <x v="5"/>
    <x v="0"/>
    <s v="52ND ST EL"/>
    <s v="816 W 51st St,  Los Angeles,  CA 90037"/>
    <s v="90037"/>
    <s v="West"/>
    <x v="7"/>
  </r>
  <r>
    <x v="5"/>
    <x v="0"/>
    <s v="54TH ST EL"/>
    <s v="5501 S Eileen Ave,  Los Angeles,  CA 90043"/>
    <s v="90043"/>
    <s v="West"/>
    <x v="7"/>
  </r>
  <r>
    <x v="5"/>
    <x v="0"/>
    <s v="59TH ST EL"/>
    <s v="5939 Second Ave,  Los Angeles,  CA 90043"/>
    <s v="90043"/>
    <s v="West"/>
    <x v="7"/>
  </r>
  <r>
    <x v="5"/>
    <x v="0"/>
    <s v="61ST ST EL"/>
    <s v="6020 S Figueroa St,  Los Angeles,  CA 90003"/>
    <s v="90003"/>
    <s v="West"/>
    <x v="7"/>
  </r>
  <r>
    <x v="5"/>
    <x v="0"/>
    <s v="6TH AVE EL"/>
    <s v="3109 6th Ave.,  Los Angeles,  CA 90018"/>
    <s v="90018"/>
    <s v="West"/>
    <x v="7"/>
  </r>
  <r>
    <x v="5"/>
    <x v="0"/>
    <s v="74TH ST EL"/>
    <s v="2112 W 74th St,  Los Angeles,  CA 90047"/>
    <s v="90047"/>
    <s v="West"/>
    <x v="7"/>
  </r>
  <r>
    <x v="5"/>
    <x v="0"/>
    <s v="95TH ST EL"/>
    <s v="1109 W 96th St,  Los Angeles,  CA 90044"/>
    <s v="90044"/>
    <s v="West"/>
    <x v="7"/>
  </r>
  <r>
    <x v="5"/>
    <x v="0"/>
    <s v="ANGELES MESA EL"/>
    <s v="2611 W 52nd St,  Los Angeles,  CA 90043"/>
    <s v="90043"/>
    <s v="West"/>
    <x v="7"/>
  </r>
  <r>
    <x v="5"/>
    <x v="3"/>
    <s v="AUDUBON MS"/>
    <s v="4120 11th Ave,  Los Angeles,  CA 90008"/>
    <s v="90008"/>
    <s v="West"/>
    <x v="7"/>
  </r>
  <r>
    <x v="5"/>
    <x v="0"/>
    <s v="BALDWIN HILLS EL"/>
    <s v="5421 Rodeo Rd,  Los Angeles,  CA 90016"/>
    <s v="90016"/>
    <s v="West"/>
    <x v="7"/>
  </r>
  <r>
    <x v="5"/>
    <x v="0"/>
    <s v="BEETHOVEN EL"/>
    <s v="3711 Beethoven St,  Los Angeles,  CA 90066"/>
    <s v="90066"/>
    <s v="West"/>
    <x v="7"/>
  </r>
  <r>
    <x v="5"/>
    <x v="1"/>
    <s v="BERNSTEIN SH STEM"/>
    <s v="1309 N. Wilton Place,  Hollywood,  CA 90028"/>
    <s v="90028"/>
    <s v="West"/>
    <x v="3"/>
  </r>
  <r>
    <x v="5"/>
    <x v="4"/>
    <s v="Boys Academic Leadership Academy"/>
    <s v="1511 W. 110th St,  Los Angeles,  CA 90047"/>
    <s v="90047"/>
    <s v="West"/>
    <x v="7"/>
  </r>
  <r>
    <x v="5"/>
    <x v="0"/>
    <s v="BRADDOCK DRIVE EL"/>
    <s v="4711 Inglewood Blvd,  Culver City,  CA 90230"/>
    <s v="90230"/>
    <s v="West"/>
    <x v="7"/>
  </r>
  <r>
    <x v="5"/>
    <x v="0"/>
    <s v="BRADLEY GLBL AWR MAG"/>
    <s v="3875 Dublin Ave,  Los Angeles,  CA 90008"/>
    <s v="90008"/>
    <s v="West"/>
    <x v="7"/>
  </r>
  <r>
    <x v="5"/>
    <x v="0"/>
    <s v="BRENTWOOD SCI MAG"/>
    <s v="740 Gretna Green Way,  Los Angeles,  CA 90049"/>
    <s v="90049"/>
    <s v="West"/>
    <x v="7"/>
  </r>
  <r>
    <x v="5"/>
    <x v="0"/>
    <s v="BROADWAY EL"/>
    <s v="1015 Lincoln Blvd,  Venice,  CA 90291"/>
    <s v="90291"/>
    <s v="West"/>
    <x v="7"/>
  </r>
  <r>
    <x v="5"/>
    <x v="0"/>
    <s v="BROCKTON EL"/>
    <s v="1309 Armacost Ave,  Los Angeles,  CA 90025"/>
    <s v="90025"/>
    <s v="West"/>
    <x v="7"/>
  </r>
  <r>
    <x v="5"/>
    <x v="0"/>
    <s v="BUDLONG EL"/>
    <s v="5940 S Budlong Ave,  Los Angeles,  CA 90044"/>
    <s v="90044"/>
    <s v="West"/>
    <x v="7"/>
  </r>
  <r>
    <x v="5"/>
    <x v="0"/>
    <s v="CANFIELD EL"/>
    <s v="9233 Airdrome St,  Los Angeles,  CA 90035"/>
    <s v="90035"/>
    <s v="West"/>
    <x v="7"/>
  </r>
  <r>
    <x v="5"/>
    <x v="17"/>
    <s v="CANYON EL"/>
    <s v="421 Entrada Dr,  Santa Monica,  CA 90402"/>
    <s v="90402"/>
    <s v="West"/>
    <x v="7"/>
  </r>
  <r>
    <x v="5"/>
    <x v="0"/>
    <s v="CARTHAY EL ES MAG"/>
    <s v="6351 W Olympic Blvd,  Los Angeles,  CA 90048"/>
    <s v="90048"/>
    <s v="West"/>
    <x v="7"/>
  </r>
  <r>
    <x v="5"/>
    <x v="0"/>
    <s v="CASTLE HTS EL"/>
    <s v="9755 Cattaraugus Ave,  Los Angeles,  CA 90034"/>
    <s v="90034"/>
    <s v="West"/>
    <x v="7"/>
  </r>
  <r>
    <x v="5"/>
    <x v="0"/>
    <s v="CENTURY PARK EL"/>
    <s v="10935 S Spinning Ave,  Inglewood,  CA 90303"/>
    <s v="90303"/>
    <s v="West"/>
    <x v="7"/>
  </r>
  <r>
    <x v="5"/>
    <x v="0"/>
    <s v="CHARNOCK ROAD EL"/>
    <s v="11133 Charnock Rd,  Los Angeles,  CA 90034"/>
    <s v="90034"/>
    <s v="West"/>
    <x v="7"/>
  </r>
  <r>
    <x v="5"/>
    <x v="0"/>
    <s v="CIENEGA EL"/>
    <s v="2611 S. Orange Dr.,  Los Angeles,  CA 90019"/>
    <s v="90019"/>
    <s v="West"/>
    <x v="7"/>
  </r>
  <r>
    <x v="5"/>
    <x v="0"/>
    <s v="CIMARRON EL"/>
    <s v="11559 Cimarron Ave,  Hawthorne,  CA 90250"/>
    <s v="90250"/>
    <s v="West"/>
    <x v="7"/>
  </r>
  <r>
    <x v="5"/>
    <x v="0"/>
    <s v="CLOVER EL"/>
    <s v="11020 Clover Ave,  Los Angeles,  CA 90034"/>
    <s v="90034"/>
    <s v="West"/>
    <x v="7"/>
  </r>
  <r>
    <x v="5"/>
    <x v="3"/>
    <s v="COCHRAN MS"/>
    <s v="4066 W Johnnie Cochran Vista,  Los Angeles,  CA 90019"/>
    <s v="90019"/>
    <s v="West"/>
    <x v="7"/>
  </r>
  <r>
    <x v="5"/>
    <x v="0"/>
    <s v="COEUR D ALENE EL"/>
    <s v="810 Coeur D'Alene Ave,  Venice,  CA 90291"/>
    <s v="90291"/>
    <s v="West"/>
    <x v="7"/>
  </r>
  <r>
    <x v="5"/>
    <x v="0"/>
    <s v="COLISEUM EL"/>
    <s v="4400 Coliseum St,  Los Angeles,  CA 90016"/>
    <s v="90016"/>
    <s v="West"/>
    <x v="7"/>
  </r>
  <r>
    <x v="5"/>
    <x v="17"/>
    <s v="COMMUNITY EL MAG CS"/>
    <s v="11301 Bellagio Road,  Los Angeles,  CA 90049"/>
    <s v="90049"/>
    <s v="West"/>
    <x v="7"/>
  </r>
  <r>
    <x v="5"/>
    <x v="0"/>
    <s v="COWAN EL"/>
    <s v="7615 Cowan Ave,  Los Angeles,  CA 90045"/>
    <s v="90045"/>
    <s v="West"/>
    <x v="7"/>
  </r>
  <r>
    <x v="5"/>
    <x v="1"/>
    <s v="CRENSHAW STEMM MAG"/>
    <s v="5010 11th Ave,  Los Angeles,  CA 90043"/>
    <s v="90043"/>
    <s v="West"/>
    <x v="7"/>
  </r>
  <r>
    <x v="5"/>
    <x v="0"/>
    <s v="CRESCENT HTS L/A/S/J"/>
    <s v="1661 S Crescent Hts Blvd,  Los Angeles,  CA 90035"/>
    <s v="90035"/>
    <s v="West"/>
    <x v="7"/>
  </r>
  <r>
    <x v="5"/>
    <x v="1"/>
    <s v="DORSEY SH"/>
    <s v="3537 Farmdale Ave,  Los Angeles,  CA 90016"/>
    <s v="90016"/>
    <s v="West"/>
    <x v="7"/>
  </r>
  <r>
    <x v="5"/>
    <x v="18"/>
    <s v="EMERSON COMM CH"/>
    <s v="1650 Selby Ave,  Los Angeles,  CA 90024"/>
    <s v="90024"/>
    <s v="West"/>
    <x v="7"/>
  </r>
  <r>
    <x v="5"/>
    <x v="0"/>
    <s v="FAIRBURN EL"/>
    <s v="1403 Fairburn Ave,  Los Angeles,  CA 90024"/>
    <s v="90024"/>
    <s v="West"/>
    <x v="7"/>
  </r>
  <r>
    <x v="5"/>
    <x v="1"/>
    <s v="FAIRFAX SH"/>
    <s v="7850 Melrose Ave,  Los Angeles,  CA 90046"/>
    <s v="90046"/>
    <s v="West"/>
    <x v="3"/>
  </r>
  <r>
    <x v="5"/>
    <x v="0"/>
    <s v="GARDNER EL"/>
    <s v="7450 Hawthorn Ave,  Los Angeles,  CA 90046"/>
    <s v="90046"/>
    <s v="West"/>
    <x v="3"/>
  </r>
  <r>
    <x v="5"/>
    <x v="4"/>
    <s v="Girls Acad Leader, Dr. King Sch for STEM"/>
    <s v="1067 West Blvd.,  Los Angeles,  CA 90019"/>
    <s v="90019"/>
    <s v="West"/>
    <x v="7"/>
  </r>
  <r>
    <x v="5"/>
    <x v="0"/>
    <s v="GRAND VIEW EL"/>
    <s v="3951 Grand View Blvd,  Los Angeles,  CA 90066"/>
    <s v="90066"/>
    <s v="West"/>
    <x v="7"/>
  </r>
  <r>
    <x v="5"/>
    <x v="1"/>
    <s v="HAMILTON SH-COMPLEX"/>
    <s v="2955 Robertson Blvd,  Los Angeles,  CA 90034"/>
    <s v="90034"/>
    <s v="West"/>
    <x v="7"/>
  </r>
  <r>
    <x v="5"/>
    <x v="1"/>
    <s v="HAWKINS SH C/DAGS"/>
    <s v="825 W 60th St,  Los Angeles,  CA 90044"/>
    <s v="90044"/>
    <s v="West"/>
    <x v="7"/>
  </r>
  <r>
    <x v="5"/>
    <x v="0"/>
    <s v="HILLCREST DR EL"/>
    <s v="4041 Hillcrest Dr,  Los Angeles,  CA 90008"/>
    <s v="90008"/>
    <s v="West"/>
    <x v="7"/>
  </r>
  <r>
    <x v="5"/>
    <x v="0"/>
    <s v="Hollywood Elementary School"/>
    <s v="1115 Tamarind Avenue,  Los Angeles,  CA 90038"/>
    <s v="90038"/>
    <s v="West"/>
    <x v="7"/>
  </r>
  <r>
    <x v="5"/>
    <x v="23"/>
    <s v="Horace Mann UCLA Community School"/>
    <s v="7001 S St. Andrews Pl,  Los Angeles,  CA 90047"/>
    <s v="90047"/>
    <s v="West"/>
    <x v="7"/>
  </r>
  <r>
    <x v="5"/>
    <x v="3"/>
    <s v="Katherine Johnson STEM Academy"/>
    <s v="8701 Parkhill Dr.,  Los Angeles,  CA 90045"/>
    <s v="90045"/>
    <s v="West"/>
    <x v="7"/>
  </r>
  <r>
    <x v="5"/>
    <x v="17"/>
    <s v="Kenter Canyon Elementary Charter"/>
    <s v="645 N Kenter Ave,  Los Angeles,  CA 90049"/>
    <s v="90049"/>
    <s v="West"/>
    <x v="7"/>
  </r>
  <r>
    <x v="5"/>
    <x v="0"/>
    <s v="KENTWOOD EL"/>
    <s v="8401 Emerson Ave,  Los Angeles,  CA 90045"/>
    <s v="90045"/>
    <s v="West"/>
    <x v="7"/>
  </r>
  <r>
    <x v="5"/>
    <x v="0"/>
    <s v="LA SALLE EL"/>
    <s v="8715 La Salle Ave,  Los Angeles,  CA 90047"/>
    <s v="90047"/>
    <s v="West"/>
    <x v="7"/>
  </r>
  <r>
    <x v="5"/>
    <x v="16"/>
    <s v="LACES MAG"/>
    <s v="5931 W 18th St,  Los Angeles,  CA 90035"/>
    <s v="90035"/>
    <s v="West"/>
    <x v="7"/>
  </r>
  <r>
    <x v="5"/>
    <x v="7"/>
    <s v="Laurel Cinematic Arts Creative Tech Mag"/>
    <s v="925 N Hayworth Ave,  Los Angeles,  CA 90046"/>
    <s v="90046"/>
    <s v="West"/>
    <x v="3"/>
  </r>
  <r>
    <x v="5"/>
    <x v="0"/>
    <s v="LAWSON ACAD A/M/S"/>
    <s v="929 W 69th St,  Los Angeles,  CA 90044"/>
    <s v="90044"/>
    <s v="West"/>
    <x v="7"/>
  </r>
  <r>
    <x v="5"/>
    <x v="1"/>
    <s v="LOS ANGELES SH"/>
    <s v="4650 W Olympic Blvd,  Los Angeles,  CA 90019"/>
    <s v="90019"/>
    <s v="West"/>
    <x v="3"/>
  </r>
  <r>
    <x v="5"/>
    <x v="0"/>
    <s v="Loyola Village ES Fine/Performing Arts M"/>
    <s v="8821 Villanova Ave,  Los Angeles,  CA 90045"/>
    <s v="90045"/>
    <s v="West"/>
    <x v="7"/>
  </r>
  <r>
    <x v="5"/>
    <x v="0"/>
    <s v="MANHATTAN PLACE EL"/>
    <s v="1850 W 96th St,  Los Angeles,  CA 90047"/>
    <s v="90047"/>
    <s v="West"/>
    <x v="7"/>
  </r>
  <r>
    <x v="5"/>
    <x v="0"/>
    <s v="MAR VISTA EL"/>
    <s v="3330 Granville Ave,  Los Angeles,  CA 90066"/>
    <s v="90066"/>
    <s v="West"/>
    <x v="7"/>
  </r>
  <r>
    <x v="5"/>
    <x v="3"/>
    <s v="MARINA DEL REY MS"/>
    <s v="12500 Braddock Dr,  Los Angeles,  CA 90066"/>
    <s v="90066"/>
    <s v="West"/>
    <x v="7"/>
  </r>
  <r>
    <x v="5"/>
    <x v="3"/>
    <s v="MARK TWAIN MS"/>
    <s v="2224 Walgrove Ave,  Los Angeles,  CA 90066"/>
    <s v="90066"/>
    <s v="West"/>
    <x v="7"/>
  </r>
  <r>
    <x v="5"/>
    <x v="17"/>
    <s v="MARQUEZ CHARTER"/>
    <s v="16821 Marquez Ave,  Pacific Palisades,  CA 90272"/>
    <s v="90272"/>
    <s v="West"/>
    <x v="7"/>
  </r>
  <r>
    <x v="5"/>
    <x v="0"/>
    <s v="MARVIN EL"/>
    <s v="2411 Marvin Ave,  Los Angeles,  CA 90016"/>
    <s v="90016"/>
    <s v="West"/>
    <x v="7"/>
  </r>
  <r>
    <x v="5"/>
    <x v="0"/>
    <s v="MELROSE M/S/T MAG"/>
    <s v="731 N Detroit St,  Los Angeles,  CA 90046"/>
    <s v="90046"/>
    <s v="West"/>
    <x v="3"/>
  </r>
  <r>
    <x v="5"/>
    <x v="0"/>
    <s v="MIDCITY PRESCOTT MAG"/>
    <s v="3150 W Adams Blvd,  Los Angeles,  CA 90018"/>
    <s v="90018"/>
    <s v="West"/>
    <x v="7"/>
  </r>
  <r>
    <x v="5"/>
    <x v="1"/>
    <s v="MIDDLE COLLEGE HS"/>
    <s v="1600 Imperial Highway (Bldg 16),  Los Angeles,  CA 90047"/>
    <s v="90047"/>
    <s v="West"/>
    <x v="7"/>
  </r>
  <r>
    <x v="5"/>
    <x v="3"/>
    <s v="MUIR MS"/>
    <s v="5929 S Vermont Ave,  Los Angeles,  CA 90044"/>
    <s v="90044"/>
    <s v="West"/>
    <x v="7"/>
  </r>
  <r>
    <x v="5"/>
    <x v="0"/>
    <s v="OVERLAND EL"/>
    <s v="10650 Ashby Ave,  Los Angeles,  CA 90064"/>
    <s v="90064"/>
    <s v="West"/>
    <x v="7"/>
  </r>
  <r>
    <x v="5"/>
    <x v="17"/>
    <s v="PALISADES CHARTER EL"/>
    <s v="800 Via De La Paz,  Pacific Palisades,  CA 90272"/>
    <s v="90272"/>
    <s v="West"/>
    <x v="7"/>
  </r>
  <r>
    <x v="5"/>
    <x v="0"/>
    <s v="PALMS EL"/>
    <s v="3520 Motor Ave,  Los Angeles,  CA 90034"/>
    <s v="90034"/>
    <s v="West"/>
    <x v="7"/>
  </r>
  <r>
    <x v="5"/>
    <x v="3"/>
    <s v="PALMS MS"/>
    <s v="10860 Woodbine St,  Los Angeles,  CA 90034"/>
    <s v="90034"/>
    <s v="West"/>
    <x v="7"/>
  </r>
  <r>
    <x v="5"/>
    <x v="0"/>
    <s v="Paseo Del Rey DL &amp; STEAM Academy"/>
    <s v="7751 Paseo Del Rey,  Playa Del Rey,  CA 90293"/>
    <s v="90293"/>
    <s v="West"/>
    <x v="7"/>
  </r>
  <r>
    <x v="5"/>
    <x v="3"/>
    <s v="PIO PICO MS"/>
    <s v="1512 S Arlington Ave,  Los Angeles,  CA 90019"/>
    <s v="90019"/>
    <s v="West"/>
    <x v="7"/>
  </r>
  <r>
    <x v="5"/>
    <x v="0"/>
    <s v="PLAYA DEL REY EL"/>
    <s v="12221 Juniette St,  Culver City,  CA 90230"/>
    <s v="90230"/>
    <s v="West"/>
    <x v="7"/>
  </r>
  <r>
    <x v="5"/>
    <x v="0"/>
    <s v="Playa Vista Elementary Sch"/>
    <s v="13150 W Bluff Creek Dr,  Playa Vista,  CA 90094"/>
    <s v="90094"/>
    <s v="West"/>
    <x v="7"/>
  </r>
  <r>
    <x v="5"/>
    <x v="0"/>
    <s v="RAYMOND AVE EL"/>
    <s v="7511 Raymond Ave,  Los Angeles,  CA 90044"/>
    <s v="90044"/>
    <s v="West"/>
    <x v="7"/>
  </r>
  <r>
    <x v="5"/>
    <x v="18"/>
    <s v="REVERE MS"/>
    <s v="1450 Allenford Ave,  Los Angeles,  CA 90049"/>
    <s v="90049"/>
    <s v="West"/>
    <x v="7"/>
  </r>
  <r>
    <x v="5"/>
    <x v="0"/>
    <s v="RICHLAND EL"/>
    <s v="11562 Richland Ave,  Los Angeles,  CA 90064"/>
    <s v="90064"/>
    <s v="West"/>
    <x v="7"/>
  </r>
  <r>
    <x v="5"/>
    <x v="0"/>
    <s v="ROSCOMARE EL"/>
    <s v="2425 Roscomare Rd,  Los Angeles,  CA 90077"/>
    <s v="90077"/>
    <s v="West"/>
    <x v="7"/>
  </r>
  <r>
    <x v="5"/>
    <x v="0"/>
    <s v="Rosewood Av ES Urban/Plan Des Magnet"/>
    <s v="503 N Croft Ave,  Los Angeles,  CA 90048"/>
    <s v="90048"/>
    <s v="West"/>
    <x v="3"/>
  </r>
  <r>
    <x v="5"/>
    <x v="0"/>
    <s v="SHENANDOAH EL"/>
    <s v="2450 Shenandoah St,  Los Angeles,  CA 90034"/>
    <s v="90034"/>
    <s v="West"/>
    <x v="7"/>
  </r>
  <r>
    <x v="5"/>
    <x v="0"/>
    <s v="SHORT EL"/>
    <s v="12814 Maxella Ave,  Los Angeles,  CA 90066"/>
    <s v="90066"/>
    <s v="West"/>
    <x v="7"/>
  </r>
  <r>
    <x v="5"/>
    <x v="0"/>
    <s v="STERRY EL"/>
    <s v="1730 Corinth Ave,  Los Angeles,  CA 90025"/>
    <s v="90025"/>
    <s v="West"/>
    <x v="7"/>
  </r>
  <r>
    <x v="5"/>
    <x v="0"/>
    <s v="STONER EL"/>
    <s v="11735 Braddock Dr,  Culver City,  CA 90230"/>
    <s v="90230"/>
    <s v="West"/>
    <x v="7"/>
  </r>
  <r>
    <x v="5"/>
    <x v="17"/>
    <s v="TOPANGA EL CS"/>
    <s v="22075 Topanga School Rd,  Topanga,  CA 90290"/>
    <s v="90290"/>
    <s v="West"/>
    <x v="7"/>
  </r>
  <r>
    <x v="5"/>
    <x v="19"/>
    <s v="University High School Charter"/>
    <s v="11800 Texas Ave,  Los Angeles,  CA 90025"/>
    <s v="90025"/>
    <s v="West"/>
    <x v="7"/>
  </r>
  <r>
    <x v="5"/>
    <x v="0"/>
    <s v="VALLEY VIEW EL"/>
    <s v="6921 Woodrow Wilson Dr,  Los Angeles,  CA 90068"/>
    <s v="90068"/>
    <s v="West"/>
    <x v="7"/>
  </r>
  <r>
    <x v="5"/>
    <x v="1"/>
    <s v="VENICE SH"/>
    <s v="13000 Venice Blvd,  Los Angeles,  CA 90066"/>
    <s v="90066"/>
    <s v="West"/>
    <x v="7"/>
  </r>
  <r>
    <x v="5"/>
    <x v="0"/>
    <s v="VIRGINIA EL"/>
    <s v="2925 Virginia Rd,  Los Angeles,  CA 90016"/>
    <s v="90016"/>
    <s v="West"/>
    <x v="7"/>
  </r>
  <r>
    <x v="5"/>
    <x v="0"/>
    <s v="WALGROVE EL"/>
    <s v="1630 Walgrove Ave,  Los Angeles,  CA 90066"/>
    <s v="90066"/>
    <s v="West"/>
    <x v="7"/>
  </r>
  <r>
    <x v="5"/>
    <x v="0"/>
    <s v="WARNER EL"/>
    <s v="615 Holmby Ave,  Los Angeles,  CA 90024"/>
    <s v="90024"/>
    <s v="West"/>
    <x v="7"/>
  </r>
  <r>
    <x v="5"/>
    <x v="1"/>
    <s v="WASHINGTON PREP SH"/>
    <s v="10860 S Denker Ave,  Los Angeles,  CA 90047"/>
    <s v="90047"/>
    <s v="West"/>
    <x v="0"/>
  </r>
  <r>
    <x v="5"/>
    <x v="3"/>
    <s v="WEBSTER MS"/>
    <s v="11330 W Graham Pl,  Los Angeles,  CA 90064"/>
    <s v="90064"/>
    <s v="West"/>
    <x v="7"/>
  </r>
  <r>
    <x v="5"/>
    <x v="1"/>
    <s v="WESM HLTH/SPORTS MED"/>
    <s v="7400 W Manchester Ave,  Los Angeles,  CA 90045"/>
    <s v="90045"/>
    <s v="West"/>
    <x v="7"/>
  </r>
  <r>
    <x v="5"/>
    <x v="0"/>
    <s v="WEST ATHENS EL"/>
    <s v="1110 W 119th St,  Los Angeles,  CA 90044"/>
    <s v="90044"/>
    <s v="West"/>
    <x v="7"/>
  </r>
  <r>
    <x v="5"/>
    <x v="0"/>
    <s v="WEST HOLLYWOOD EL"/>
    <s v="970 N Hammond St,  W Hollywood,  CA 90069"/>
    <s v="90069"/>
    <s v="West"/>
    <x v="7"/>
  </r>
  <r>
    <x v="5"/>
    <x v="24"/>
    <s v="Western Av Tech/Eng/Comm/Hum Magnet"/>
    <s v="1724 W 53rd St,  Los Angeles,  CA 90062"/>
    <s v="90062"/>
    <s v="West"/>
    <x v="7"/>
  </r>
  <r>
    <x v="5"/>
    <x v="0"/>
    <s v="Westminster ES Math/Tech/Env Stud Magnet"/>
    <s v="1010 Abbot Kinney Blvd,  Venice,  CA 90291"/>
    <s v="90291"/>
    <s v="West"/>
    <x v="7"/>
  </r>
  <r>
    <x v="5"/>
    <x v="0"/>
    <s v="WESTPORT HTS EL"/>
    <s v="6011 W 79th St,  Los Angeles,  CA 90045"/>
    <s v="90045"/>
    <s v="West"/>
    <x v="7"/>
  </r>
  <r>
    <x v="5"/>
    <x v="4"/>
    <s v="WESTSIDE GLBL AWR MG"/>
    <s v="104 Anchorage St,  Marina Del Rey,  CA 90292"/>
    <s v="90292"/>
    <s v="West"/>
    <x v="7"/>
  </r>
  <r>
    <x v="5"/>
    <x v="0"/>
    <s v="WINDSOR M/S AERO MAG"/>
    <s v="5215 Overdale Dr,  Los Angeles,  CA 90043"/>
    <s v="90043"/>
    <s v="West"/>
    <x v="7"/>
  </r>
  <r>
    <x v="5"/>
    <x v="0"/>
    <s v="WONDERLAND EL"/>
    <s v="8510 Wonderland Ave,  Los Angeles,  CA 90046"/>
    <s v="90046"/>
    <s v="West"/>
    <x v="3"/>
  </r>
  <r>
    <x v="5"/>
    <x v="0"/>
    <s v="WOODCREST EL"/>
    <s v="1151 W 109th St,  Los Angeles,  CA 90044"/>
    <s v="90044"/>
    <s v="West"/>
    <x v="7"/>
  </r>
  <r>
    <x v="5"/>
    <x v="3"/>
    <s v="Wright Eng &amp; Design Magnet"/>
    <s v="6550 W 80th St,  Los Angeles,  CA 90045"/>
    <s v="90045"/>
    <s v="West"/>
    <x v="7"/>
  </r>
  <r>
    <x v="5"/>
    <x v="0"/>
    <s v="YES ACADEMY"/>
    <s v="3140 Hyde Park Blvd,  Los Angeles,  CA 90043"/>
    <s v="90043"/>
    <s v="West"/>
    <x v="7"/>
  </r>
  <r>
    <x v="6"/>
    <x v="0"/>
    <s v="10TH ST EL"/>
    <s v="1000 Grattan St,  Los Angeles,  CA 90015"/>
    <s v="90015"/>
    <s v="Central"/>
    <x v="1"/>
  </r>
  <r>
    <x v="6"/>
    <x v="0"/>
    <s v="20TH ST EL"/>
    <s v="1358 East Walnut Street,  Los Angeles,  CA 90011"/>
    <s v="90011"/>
    <s v="Central"/>
    <x v="1"/>
  </r>
  <r>
    <x v="6"/>
    <x v="0"/>
    <s v="24TH ST EL"/>
    <s v="2055 W 24th St,  Los Angeles,  CA 90018"/>
    <s v="90018"/>
    <s v="Central"/>
    <x v="1"/>
  </r>
  <r>
    <x v="6"/>
    <x v="0"/>
    <s v="28TH ST EL"/>
    <s v="2807 Stanford Ave,  Los Angeles,  CA 90011"/>
    <s v="90011"/>
    <s v="Central"/>
    <x v="1"/>
  </r>
  <r>
    <x v="6"/>
    <x v="25"/>
    <s v="32nd St USC Media Arts/Engineer Magnet"/>
    <s v="822 W 32nd St,  Los Angeles,  CA 90007"/>
    <s v="90007"/>
    <s v="Central"/>
    <x v="1"/>
  </r>
  <r>
    <x v="6"/>
    <x v="0"/>
    <s v="32ND/USC PER ART MAG"/>
    <s v="822 W 32nd St,  Los Angeles,  CA 90007"/>
    <s v="90007"/>
    <s v="Central"/>
    <x v="1"/>
  </r>
  <r>
    <x v="6"/>
    <x v="0"/>
    <s v="49TH ST EL"/>
    <s v="750 E 49th St,  Los Angeles,  CA 90011"/>
    <s v="90011"/>
    <s v="Central"/>
    <x v="1"/>
  </r>
  <r>
    <x v="6"/>
    <x v="0"/>
    <s v="9TH ST EL"/>
    <s v="835 Stanford Ave,  Los Angeles,  CA 90021"/>
    <s v="90021"/>
    <s v="Central"/>
    <x v="1"/>
  </r>
  <r>
    <x v="6"/>
    <x v="3"/>
    <s v="ADAMS MS"/>
    <s v="151 W 30th St,  Los Angeles,  CA 90007"/>
    <s v="90007"/>
    <s v="Central"/>
    <x v="1"/>
  </r>
  <r>
    <x v="6"/>
    <x v="17"/>
    <s v="ALEXANDER SCI CTR SC"/>
    <s v="3737 S Figueroa Street,  Los Angeles,  CA 90007"/>
    <s v="90007"/>
    <s v="Central"/>
    <x v="1"/>
  </r>
  <r>
    <x v="6"/>
    <x v="0"/>
    <s v="ALEXANDRIA EL"/>
    <s v="4211 Oakwood Ave,  Los Angeles,  CA 90004"/>
    <s v="90004"/>
    <s v="Central"/>
    <x v="3"/>
  </r>
  <r>
    <x v="6"/>
    <x v="0"/>
    <s v="ALLESANDRO EL"/>
    <s v="2210 Riverside Dr,  Los Angeles,  CA 90039"/>
    <s v="90039"/>
    <s v="Central"/>
    <x v="1"/>
  </r>
  <r>
    <x v="6"/>
    <x v="0"/>
    <s v="ARAGON EL"/>
    <s v="1118 Aragon Ave,  Los Angeles,  CA 90065"/>
    <s v="90065"/>
    <s v="Central"/>
    <x v="1"/>
  </r>
  <r>
    <x v="6"/>
    <x v="15"/>
    <s v="ARROYO SECO MUSM SCI"/>
    <s v="4805 Sycamore Ave Tr,  Los Angeles,  CA 90042"/>
    <s v="90042"/>
    <s v="Central"/>
    <x v="1"/>
  </r>
  <r>
    <x v="6"/>
    <x v="0"/>
    <s v="ASCOT EL"/>
    <s v="1447 E 45th St,  Los Angeles,  CA 90011"/>
    <s v="90011"/>
    <s v="Central"/>
    <x v="1"/>
  </r>
  <r>
    <x v="6"/>
    <x v="0"/>
    <s v="ATWATER EL"/>
    <s v="3271 Silver Lake Blvd,  Los Angeles,  CA 90039"/>
    <s v="90039"/>
    <s v="Central"/>
    <x v="1"/>
  </r>
  <r>
    <x v="6"/>
    <x v="0"/>
    <s v="AURORA EL"/>
    <s v="1050 E 52nd Pl,  Los Angeles,  CA 90011"/>
    <s v="90011"/>
    <s v="Central"/>
    <x v="1"/>
  </r>
  <r>
    <x v="6"/>
    <x v="3"/>
    <s v="BERENDO MS"/>
    <s v="1157 S Berendo St,  Los Angeles,  CA 90006"/>
    <s v="90006"/>
    <s v="Central"/>
    <x v="1"/>
  </r>
  <r>
    <x v="6"/>
    <x v="0"/>
    <s v="CAHUENGA EL"/>
    <s v="220 S Hobart Blvd,  Los Angeles,  CA 90004"/>
    <s v="90004"/>
    <s v="Central"/>
    <x v="3"/>
  </r>
  <r>
    <x v="6"/>
    <x v="3"/>
    <s v="CARVER MS"/>
    <s v="4410 Mc Kinley Ave,  Los Angeles,  CA 90011"/>
    <s v="90011"/>
    <s v="Central"/>
    <x v="1"/>
  </r>
  <r>
    <x v="6"/>
    <x v="7"/>
    <s v="CASTELAR EL"/>
    <s v="840 Yale St,  Los Angeles,  CA 90012"/>
    <s v="90012"/>
    <s v="Central"/>
    <x v="1"/>
  </r>
  <r>
    <x v="6"/>
    <x v="0"/>
    <s v="CLIFFORD EL"/>
    <s v="2150 Duane St,  Los Angeles,  CA 90039"/>
    <s v="90039"/>
    <s v="Central"/>
    <x v="1"/>
  </r>
  <r>
    <x v="6"/>
    <x v="3"/>
    <s v="CLINTON MS"/>
    <s v="3500 S Hill St.,  Los Angeles,  CA 90007"/>
    <s v="90007"/>
    <s v="Central"/>
    <x v="1"/>
  </r>
  <r>
    <x v="6"/>
    <x v="0"/>
    <s v="COMMONWEALTH EL"/>
    <s v="215 S Commonwealth Ave,  Los Angeles,  CA 90004"/>
    <s v="90004"/>
    <s v="Central"/>
    <x v="3"/>
  </r>
  <r>
    <x v="6"/>
    <x v="1"/>
    <s v="CORTINES SCH OF VPA"/>
    <s v="450 No Grand Ave,  Los Angeles,  CA 90012"/>
    <s v="90012"/>
    <s v="Central"/>
    <x v="3"/>
  </r>
  <r>
    <x v="6"/>
    <x v="0"/>
    <s v="DAYTON HEIGHTS EL"/>
    <s v="607 N Westmoreland Ave,  Los Angeles,  CA 90004"/>
    <s v="90004"/>
    <s v="Central"/>
    <x v="3"/>
  </r>
  <r>
    <x v="6"/>
    <x v="0"/>
    <s v="DEL OLMO EL"/>
    <s v="100 N New Hampshire Ave,  Los Angeles,  CA 90004"/>
    <s v="90004"/>
    <s v="Central"/>
    <x v="3"/>
  </r>
  <r>
    <x v="6"/>
    <x v="0"/>
    <s v="DORRIS PLACE EL"/>
    <s v="2225 Dorris Pl,  Los Angeles,  CA 90031"/>
    <s v="90031"/>
    <s v="Central"/>
    <x v="1"/>
  </r>
  <r>
    <x v="6"/>
    <x v="3"/>
    <s v="Dr. Julian Nava Learning Academy"/>
    <s v="1420 E Adams Blvd,  Los Angeles,  CA 90011"/>
    <s v="90011"/>
    <s v="Central"/>
    <x v="1"/>
  </r>
  <r>
    <x v="6"/>
    <x v="1"/>
    <s v="Dr. Maya Angelou Community Senior High"/>
    <s v="300 E 53rd St,  Los Angeles,  CA 90011"/>
    <s v="90011"/>
    <s v="Central"/>
    <x v="1"/>
  </r>
  <r>
    <x v="6"/>
    <x v="4"/>
    <s v="EAGLE ROCK HS"/>
    <s v="1750 Yosemite Dr,  Los Angeles,  CA 90041"/>
    <s v="90041"/>
    <s v="Central"/>
    <x v="3"/>
  </r>
  <r>
    <x v="6"/>
    <x v="1"/>
    <s v="EARLY COLLEGE ACAD"/>
    <s v="400 W Washington Blvd,  Los Angeles,  CA 90015"/>
    <s v="90015"/>
    <s v="Central"/>
    <x v="1"/>
  </r>
  <r>
    <x v="6"/>
    <x v="0"/>
    <s v="Elysian Heights ES Arts Magnet"/>
    <s v="1562 Baxter St,  Los Angeles,  CA 90026"/>
    <s v="90026"/>
    <s v="Central"/>
    <x v="1"/>
  </r>
  <r>
    <x v="6"/>
    <x v="0"/>
    <s v="ESPERANZA EL"/>
    <s v="680 Little St,  Los Angeles,  CA 90017"/>
    <s v="90017"/>
    <s v="Central"/>
    <x v="1"/>
  </r>
  <r>
    <x v="6"/>
    <x v="0"/>
    <s v="ESTRELLA EL"/>
    <s v="120 E 57th St,  Los Angeles,  CA 90011"/>
    <s v="90011"/>
    <s v="Central"/>
    <x v="1"/>
  </r>
  <r>
    <x v="6"/>
    <x v="0"/>
    <s v="FLETCHER DR EL"/>
    <s v="3350 Fletcher Dr,  Los Angeles,  CA 90065"/>
    <s v="90065"/>
    <s v="Central"/>
    <x v="1"/>
  </r>
  <r>
    <x v="6"/>
    <x v="4"/>
    <s v="FOSHAY LC"/>
    <s v="3751 S Harvard Blvd,  Los Angeles,  CA 90018"/>
    <s v="90018"/>
    <s v="Central"/>
    <x v="1"/>
  </r>
  <r>
    <x v="6"/>
    <x v="0"/>
    <s v="FRANKLIN EL"/>
    <s v="1910 N Commonwealth Ave,  Los Angeles,  CA 90027"/>
    <s v="90027"/>
    <s v="Central"/>
    <x v="3"/>
  </r>
  <r>
    <x v="6"/>
    <x v="26"/>
    <s v="FRANKLIN SH"/>
    <s v="820 N Ave 54,  Los Angeles,  CA 90042"/>
    <s v="90042"/>
    <s v="Central"/>
    <x v="1"/>
  </r>
  <r>
    <x v="6"/>
    <x v="0"/>
    <s v="Glassell Park ES STEAM Magnet"/>
    <s v="2211 W Ave 30,  Los Angeles,  CA 90065"/>
    <s v="90065"/>
    <s v="Central"/>
    <x v="1"/>
  </r>
  <r>
    <x v="6"/>
    <x v="0"/>
    <s v="GLENFELIZ BLVD EL"/>
    <s v="3955 Glenfeliz Blvd,  Los Angeles,  CA 90039"/>
    <s v="90039"/>
    <s v="Central"/>
    <x v="1"/>
  </r>
  <r>
    <x v="6"/>
    <x v="0"/>
    <s v="GRATTS LA FOR YS"/>
    <s v="309 Lucas Ave,  Los Angeles,  CA 90017"/>
    <s v="90017"/>
    <s v="Central"/>
    <x v="1"/>
  </r>
  <r>
    <x v="6"/>
    <x v="0"/>
    <s v="HARMONY EL"/>
    <s v="899 E 42nd Place,  Los Angeles,  CA 90011"/>
    <s v="90011"/>
    <s v="Central"/>
    <x v="1"/>
  </r>
  <r>
    <x v="6"/>
    <x v="0"/>
    <s v="HOBART BLVD EL"/>
    <s v="980 S Hobart Blvd,  Los Angeles,  CA 90006"/>
    <s v="90006"/>
    <s v="Central"/>
    <x v="3"/>
  </r>
  <r>
    <x v="6"/>
    <x v="0"/>
    <s v="HOOPER EL"/>
    <s v="1225 E 52nd St,  Los Angeles,  CA 90011"/>
    <s v="90011"/>
    <s v="Central"/>
    <x v="1"/>
  </r>
  <r>
    <x v="6"/>
    <x v="0"/>
    <s v="HOOPER PC"/>
    <s v="1280 E 52nd St,  Los Angeles,  CA 90011"/>
    <s v="90011"/>
    <s v="Central"/>
    <x v="1"/>
  </r>
  <r>
    <x v="6"/>
    <x v="0"/>
    <s v="HOOVER EL"/>
    <s v="2726 Francis Ave,  Los Angeles,  CA 90005"/>
    <s v="90005"/>
    <s v="Central"/>
    <x v="1"/>
  </r>
  <r>
    <x v="6"/>
    <x v="0"/>
    <s v="HUERTA EL"/>
    <s v="260 E 31st St,  Los Angeles,  CA 90011"/>
    <s v="90011"/>
    <s v="Central"/>
    <x v="1"/>
  </r>
  <r>
    <x v="6"/>
    <x v="0"/>
    <s v="IVANHOE EL"/>
    <s v="2828 Herkimer St,  Los Angeles,  CA 90039"/>
    <s v="90039"/>
    <s v="Central"/>
    <x v="1"/>
  </r>
  <r>
    <x v="6"/>
    <x v="1"/>
    <s v="JEFFERSON SH"/>
    <s v="1319 E 41st St,  Los Angeles,  CA 90011"/>
    <s v="90011"/>
    <s v="Central"/>
    <x v="1"/>
  </r>
  <r>
    <x v="6"/>
    <x v="0"/>
    <s v="JONES EL"/>
    <s v="900 E 33rd St,  Los Angeles,  CA 90011"/>
    <s v="90011"/>
    <s v="Central"/>
    <x v="1"/>
  </r>
  <r>
    <x v="6"/>
    <x v="0"/>
    <s v="JONES PC"/>
    <s v="1017 W 47th Street,  Los Angeles,  CA 90037"/>
    <s v="90037"/>
    <s v="Central"/>
    <x v="1"/>
  </r>
  <r>
    <x v="6"/>
    <x v="3"/>
    <s v="KIM ACADEMY"/>
    <s v="615 S Shatto Pl,  Los Angeles,  CA 90005"/>
    <s v="90005"/>
    <s v="Central"/>
    <x v="1"/>
  </r>
  <r>
    <x v="6"/>
    <x v="0"/>
    <s v="KIM EL"/>
    <s v="225 S Oxford Ave,  Los Angeles,  CA 90004"/>
    <s v="90004"/>
    <s v="Central"/>
    <x v="3"/>
  </r>
  <r>
    <x v="6"/>
    <x v="3"/>
    <s v="KING FILM/MEDIA MAG"/>
    <s v="4201 Fountain Ave,  Los Angeles,  CA 90029"/>
    <s v="90029"/>
    <s v="Central"/>
    <x v="4"/>
  </r>
  <r>
    <x v="6"/>
    <x v="0"/>
    <s v="KING JR EL"/>
    <s v="3989 S Hobart Blvd,  Los Angeles,  CA 90062"/>
    <s v="90062"/>
    <s v="Central"/>
    <x v="3"/>
  </r>
  <r>
    <x v="6"/>
    <x v="0"/>
    <s v="LAFAYETTE PARK PC"/>
    <s v="310 S La Fayette Park Pl,  Los Angeles,  CA 90057"/>
    <s v="90057"/>
    <s v="Central"/>
    <x v="3"/>
  </r>
  <r>
    <x v="6"/>
    <x v="0"/>
    <s v="LAKE ST PRIMARY"/>
    <s v="135 N Lake St,  Los Angeles,  CA 90026"/>
    <s v="90026"/>
    <s v="Central"/>
    <x v="3"/>
  </r>
  <r>
    <x v="6"/>
    <x v="0"/>
    <s v="LEE MED HLTH MAG"/>
    <s v="3600 W Council St,  Los Angeles,  CA 90004"/>
    <s v="90004"/>
    <s v="Central"/>
    <x v="3"/>
  </r>
  <r>
    <x v="6"/>
    <x v="0"/>
    <s v="LEXINGTON AVE PC"/>
    <s v="4564 W Lexington Ave,  Los Angeles,  CA 90029"/>
    <s v="90029"/>
    <s v="Central"/>
    <x v="3"/>
  </r>
  <r>
    <x v="6"/>
    <x v="3"/>
    <s v="LIECHTY MS"/>
    <s v="650 S Union Ave,  Los Angeles,  CA 90017"/>
    <s v="90017"/>
    <s v="Central"/>
    <x v="1"/>
  </r>
  <r>
    <x v="6"/>
    <x v="0"/>
    <s v="LIZARRAGA EL"/>
    <s v="401 E 40th Pl,  Los Angeles,  CA 90011"/>
    <s v="90011"/>
    <s v="Central"/>
    <x v="1"/>
  </r>
  <r>
    <x v="6"/>
    <x v="0"/>
    <s v="LOCKWOOD EL"/>
    <s v="4345 Lockwood Ave,  Los Angeles,  CA 90029"/>
    <s v="90029"/>
    <s v="Central"/>
    <x v="3"/>
  </r>
  <r>
    <x v="6"/>
    <x v="15"/>
    <s v="Logan Academy of Global Ecology"/>
    <s v="1711 W Montana St,  Los Angeles,  CA 90026"/>
    <s v="90026"/>
    <s v="Central"/>
    <x v="1"/>
  </r>
  <r>
    <x v="6"/>
    <x v="3"/>
    <s v="LOS ANGELES ACAD MS"/>
    <s v="644 E 56th St,  Los Angeles,  CA 90011"/>
    <s v="90011"/>
    <s v="Central"/>
    <x v="1"/>
  </r>
  <r>
    <x v="6"/>
    <x v="0"/>
    <s v="LOS ANGELES EL"/>
    <s v="1211 S Hobart Blvd,  Los Angeles,  CA 90006"/>
    <s v="90006"/>
    <s v="Central"/>
    <x v="3"/>
  </r>
  <r>
    <x v="6"/>
    <x v="0"/>
    <s v="LOS FELIZ STEMM MAG"/>
    <s v="1740 N New Hampshire Ave,  Los Angeles,  CA 90027"/>
    <s v="90027"/>
    <s v="Central"/>
    <x v="3"/>
  </r>
  <r>
    <x v="6"/>
    <x v="0"/>
    <s v="MACARTHUR PARK VPA"/>
    <s v="2300 W Seventh St,  Los Angeles,  CA 90057"/>
    <s v="90057"/>
    <s v="Central"/>
    <x v="1"/>
  </r>
  <r>
    <x v="6"/>
    <x v="0"/>
    <s v="Mack EL"/>
    <s v="3020 S Catalina St,  Los Angeles,  CA 90007"/>
    <s v="90007"/>
    <s v="Central"/>
    <x v="1"/>
  </r>
  <r>
    <x v="6"/>
    <x v="0"/>
    <s v="MAGNOLIA EL"/>
    <s v="1626 S Orchard Ave,  Los Angeles,  CA 90006"/>
    <s v="90006"/>
    <s v="Central"/>
    <x v="1"/>
  </r>
  <r>
    <x v="6"/>
    <x v="0"/>
    <s v="MAIN ST EL"/>
    <s v="129 E 53rd St,  Los Angeles,  CA 90011"/>
    <s v="90011"/>
    <s v="Central"/>
    <x v="1"/>
  </r>
  <r>
    <x v="6"/>
    <x v="1"/>
    <s v="MANUAL ARTS SH"/>
    <s v="4131 S Vermont Ave,  Los Angeles,  CA 90037"/>
    <s v="90037"/>
    <s v="Central"/>
    <x v="1"/>
  </r>
  <r>
    <x v="6"/>
    <x v="0"/>
    <s v="MAPLE PC"/>
    <s v="3601 South Maple Avenue,  Los Angeles,  CA 90011"/>
    <s v="90011"/>
    <s v="Central"/>
    <x v="1"/>
  </r>
  <r>
    <x v="6"/>
    <x v="0"/>
    <s v="MARIPOSA-NABI PC"/>
    <s v="987 S Mariposa Ave,  Los Angeles,  CA 90006"/>
    <s v="90006"/>
    <s v="Central"/>
    <x v="3"/>
  </r>
  <r>
    <x v="6"/>
    <x v="1"/>
    <s v="MARSHALL SH"/>
    <s v="3939 Tracy St,  Los Angeles,  CA 90027"/>
    <s v="90027"/>
    <s v="Central"/>
    <x v="3"/>
  </r>
  <r>
    <x v="6"/>
    <x v="0"/>
    <s v="MAYBERRY EL"/>
    <s v="2414 Mayberry St,  Los Angeles,  CA 90026"/>
    <s v="90026"/>
    <s v="Central"/>
    <x v="3"/>
  </r>
  <r>
    <x v="6"/>
    <x v="27"/>
    <s v="MENLO EL"/>
    <s v="4156 Menlo Ave,  Los Angeles,  CA 90037"/>
    <s v="90037"/>
    <s v="Central"/>
    <x v="1"/>
  </r>
  <r>
    <x v="6"/>
    <x v="0"/>
    <s v="MICHELTORENA EL"/>
    <s v="1511 Micheltorena St,  Los Angeles,  CA 90026"/>
    <s v="90026"/>
    <s v="Central"/>
    <x v="3"/>
  </r>
  <r>
    <x v="6"/>
    <x v="0"/>
    <s v="MT WASHINGTON EL"/>
    <s v="3981 San Rafael Ave,  Los Angeles,  CA 90065"/>
    <s v="90065"/>
    <s v="Central"/>
    <x v="1"/>
  </r>
  <r>
    <x v="6"/>
    <x v="1"/>
    <s v="NAVA COLL PREP ACAD"/>
    <s v="1319 E 41st St.,  Los Angeles,  CA 90011"/>
    <s v="90011"/>
    <s v="Central"/>
    <x v="1"/>
  </r>
  <r>
    <x v="6"/>
    <x v="0"/>
    <s v="NEVIN EL"/>
    <s v="1569 E 32nd St,  Los Angeles,  CA 90011"/>
    <s v="90011"/>
    <s v="Central"/>
    <x v="1"/>
  </r>
  <r>
    <x v="6"/>
    <x v="0"/>
    <s v="NORMANDIE EL"/>
    <s v="4505 S Raymond Ave,  Los Angeles,  CA 90037"/>
    <s v="90037"/>
    <s v="Central"/>
    <x v="1"/>
  </r>
  <r>
    <x v="6"/>
    <x v="0"/>
    <s v="NORWOOD EL"/>
    <s v="2020 Oak St,  Los Angeles,  CA 90007"/>
    <s v="90007"/>
    <s v="Central"/>
    <x v="1"/>
  </r>
  <r>
    <x v="6"/>
    <x v="3"/>
    <s v="Obama Global Prep Acad"/>
    <s v="1700 W 46th St,  Los Angeles,  CA 90062"/>
    <s v="90062"/>
    <s v="Central"/>
    <x v="1"/>
  </r>
  <r>
    <x v="6"/>
    <x v="0"/>
    <s v="OLYMPIC PC"/>
    <s v="950 S Albany St,  Los Angeles,  CA 90015"/>
    <s v="90015"/>
    <s v="Central"/>
    <x v="1"/>
  </r>
  <r>
    <x v="6"/>
    <x v="1"/>
    <s v="ORTHOPAEDIC HOSP MAG"/>
    <s v="300 West 23rd Street,  Los Angeles,  CA 90007"/>
    <s v="90007"/>
    <s v="Central"/>
    <x v="1"/>
  </r>
  <r>
    <x v="6"/>
    <x v="0"/>
    <s v="PLASENCIA EL"/>
    <s v="1321 Cortez St,  Los Angeles,  CA 90026"/>
    <s v="90026"/>
    <s v="Central"/>
    <x v="1"/>
  </r>
  <r>
    <x v="6"/>
    <x v="0"/>
    <s v="POINDEXTER LAMOTTE EL"/>
    <s v="4410 Orchard Ave,  Los Angeles,  CA 90037"/>
    <s v="90037"/>
    <s v="Central"/>
    <x v="1"/>
  </r>
  <r>
    <x v="6"/>
    <x v="0"/>
    <s v="POLITI EL"/>
    <s v="2481 W 11th St,  Los Angeles,  CA 90006"/>
    <s v="90006"/>
    <s v="Central"/>
    <x v="1"/>
  </r>
  <r>
    <x v="6"/>
    <x v="0"/>
    <s v="RFK AMBSDR GLBL EDU"/>
    <s v="3201 W 8th Street,  Los Angeles,  CA 90005"/>
    <s v="90005"/>
    <s v="Central"/>
    <x v="1"/>
  </r>
  <r>
    <x v="6"/>
    <x v="23"/>
    <s v="RFK Comm Schs-New Open World Acad K-12"/>
    <s v="3201 West 8th St,  Los Angeles,  CA 90010"/>
    <s v="90010"/>
    <s v="Central"/>
    <x v="3"/>
  </r>
  <r>
    <x v="6"/>
    <x v="28"/>
    <s v="RFK UCLA COMM SCH"/>
    <s v="700 S Mariposa Ave,  Los Angeles,  CA 90005"/>
    <s v="90005"/>
    <s v="Central"/>
    <x v="1"/>
  </r>
  <r>
    <x v="6"/>
    <x v="0"/>
    <s v="RIDE EL SMART ACAD"/>
    <s v="1041 E 46th St,  Los Angeles,  CA 90011"/>
    <s v="90011"/>
    <s v="Central"/>
    <x v="1"/>
  </r>
  <r>
    <x v="6"/>
    <x v="0"/>
    <s v="ROSEMONT EL"/>
    <s v="421 N Rosemont Ave,  Los Angeles,  CA 90026"/>
    <s v="90026"/>
    <s v="Central"/>
    <x v="3"/>
  </r>
  <r>
    <x v="6"/>
    <x v="0"/>
    <s v="SAN PEDRO EL"/>
    <s v="1635 S San Pedro St,  Los Angeles,  CA 90015"/>
    <s v="90015"/>
    <s v="Central"/>
    <x v="1"/>
  </r>
  <r>
    <x v="6"/>
    <x v="1"/>
    <s v="SANTEE EDUC COMPLEX"/>
    <s v="1921 S Maple Ave,  Los Angeles,  CA 90011"/>
    <s v="90011"/>
    <s v="Central"/>
    <x v="3"/>
  </r>
  <r>
    <x v="6"/>
    <x v="16"/>
    <s v="Sotomayor Art/Sciences Magnet"/>
    <s v="2050 North San Fernando Rd,  Los Angeles,  CA  90065"/>
    <n v="90065"/>
    <s v="Central"/>
    <x v="1"/>
  </r>
  <r>
    <x v="6"/>
    <x v="0"/>
    <s v="TRINITY EL"/>
    <s v="3736 Trinity St,  Los Angeles,  CA 90011"/>
    <s v="90011"/>
    <s v="Central"/>
    <x v="1"/>
  </r>
  <r>
    <x v="6"/>
    <x v="0"/>
    <s v="UNION EL"/>
    <s v="150 S Burlington Ave,  Los Angeles,  CA 90057"/>
    <s v="90057"/>
    <s v="Central"/>
    <x v="1"/>
  </r>
  <r>
    <x v="6"/>
    <x v="0"/>
    <s v="VERMONT EL"/>
    <s v="1435 W 27th St,  Los Angeles,  CA 90007"/>
    <s v="90007"/>
    <s v="Central"/>
    <x v="1"/>
  </r>
  <r>
    <x v="6"/>
    <x v="3"/>
    <s v="VIRGIL MS"/>
    <s v="152 N Vermont Ave,  Los Angeles,  CA 90004"/>
    <s v="90004"/>
    <s v="Central"/>
    <x v="1"/>
  </r>
  <r>
    <x v="6"/>
    <x v="0"/>
    <s v="WADSWORTH EL"/>
    <s v="981 E 41st St,  Los Angeles,  CA 90011"/>
    <s v="90011"/>
    <s v="Central"/>
    <x v="1"/>
  </r>
  <r>
    <x v="6"/>
    <x v="0"/>
    <s v="WEEMES EL"/>
    <s v="1260 W 36th Pl,  Los Angeles,  CA 90007"/>
    <s v="90007"/>
    <s v="Central"/>
    <x v="1"/>
  </r>
  <r>
    <x v="6"/>
    <x v="1"/>
    <s v="WEST ADAMS PREP SH"/>
    <s v="1500 W Washington Blvd,  Los Angeles,  CA 90007"/>
    <s v="90007"/>
    <s v="Central"/>
    <x v="1"/>
  </r>
  <r>
    <x v="6"/>
    <x v="0"/>
    <s v="WEST VERNON EL"/>
    <s v="4312 S Grand Ave,  Los Angeles,  CA 90037"/>
    <s v="90037"/>
    <s v="Central"/>
    <x v="1"/>
  </r>
  <r>
    <x v="6"/>
    <x v="0"/>
    <s v="WHITE EL"/>
    <s v="2401 Wilshire Blvd,  Los Angeles,  CA 90057"/>
    <s v="90057"/>
    <s v="Central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2B4D59-0727-4E8A-A219-93CFE23C60AC}" name="PivotTable1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F3:H86" firstHeaderRow="2" firstDataRow="2" firstDataCol="2"/>
  <pivotFields count="7">
    <pivotField compact="0" outline="0" showAll="0"/>
    <pivotField axis="axisRow" compact="0" outline="0" showAll="0" defaultSubtotal="0">
      <items count="29">
        <item x="11"/>
        <item x="8"/>
        <item x="5"/>
        <item x="0"/>
        <item x="17"/>
        <item x="27"/>
        <item x="26"/>
        <item x="19"/>
        <item x="9"/>
        <item x="3"/>
        <item x="18"/>
        <item x="12"/>
        <item x="10"/>
        <item x="1"/>
        <item x="14"/>
        <item x="21"/>
        <item x="20"/>
        <item x="16"/>
        <item x="2"/>
        <item x="7"/>
        <item x="4"/>
        <item x="15"/>
        <item x="13"/>
        <item x="28"/>
        <item x="23"/>
        <item x="25"/>
        <item x="24"/>
        <item x="22"/>
        <item x="6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9">
        <item x="1"/>
        <item x="0"/>
        <item x="4"/>
        <item x="2"/>
        <item x="5"/>
        <item x="6"/>
        <item x="7"/>
        <item x="3"/>
        <item t="default"/>
      </items>
    </pivotField>
  </pivotFields>
  <rowFields count="2">
    <field x="6"/>
    <field x="1"/>
  </rowFields>
  <rowItems count="82">
    <i>
      <x/>
      <x v="3"/>
    </i>
    <i r="1">
      <x v="4"/>
    </i>
    <i r="1">
      <x v="5"/>
    </i>
    <i r="1">
      <x v="6"/>
    </i>
    <i r="1">
      <x v="9"/>
    </i>
    <i r="1">
      <x v="13"/>
    </i>
    <i r="1">
      <x v="17"/>
    </i>
    <i r="1">
      <x v="19"/>
    </i>
    <i r="1">
      <x v="20"/>
    </i>
    <i r="1">
      <x v="21"/>
    </i>
    <i r="1">
      <x v="23"/>
    </i>
    <i r="1">
      <x v="25"/>
    </i>
    <i t="default">
      <x/>
    </i>
    <i>
      <x v="1"/>
      <x v="3"/>
    </i>
    <i r="1">
      <x v="9"/>
    </i>
    <i r="1">
      <x v="13"/>
    </i>
    <i r="1">
      <x v="18"/>
    </i>
    <i r="1">
      <x v="20"/>
    </i>
    <i t="default">
      <x v="1"/>
    </i>
    <i>
      <x v="2"/>
      <x/>
    </i>
    <i r="1">
      <x v="1"/>
    </i>
    <i r="1">
      <x v="2"/>
    </i>
    <i r="1">
      <x v="3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9"/>
    </i>
    <i r="1">
      <x v="20"/>
    </i>
    <i r="1">
      <x v="22"/>
    </i>
    <i r="1">
      <x v="28"/>
    </i>
    <i t="default">
      <x v="2"/>
    </i>
    <i>
      <x v="3"/>
      <x v="3"/>
    </i>
    <i r="1">
      <x v="9"/>
    </i>
    <i r="1">
      <x v="13"/>
    </i>
    <i r="1">
      <x v="17"/>
    </i>
    <i r="1">
      <x v="19"/>
    </i>
    <i r="1">
      <x v="21"/>
    </i>
    <i t="default">
      <x v="3"/>
    </i>
    <i>
      <x v="4"/>
      <x v="3"/>
    </i>
    <i r="1">
      <x v="4"/>
    </i>
    <i r="1">
      <x v="9"/>
    </i>
    <i r="1">
      <x v="10"/>
    </i>
    <i r="1">
      <x v="13"/>
    </i>
    <i r="1">
      <x v="17"/>
    </i>
    <i r="1">
      <x v="19"/>
    </i>
    <i r="1">
      <x v="20"/>
    </i>
    <i t="default">
      <x v="4"/>
    </i>
    <i>
      <x v="5"/>
      <x v="3"/>
    </i>
    <i r="1">
      <x v="4"/>
    </i>
    <i r="1">
      <x v="7"/>
    </i>
    <i r="1">
      <x v="9"/>
    </i>
    <i r="1">
      <x v="10"/>
    </i>
    <i r="1">
      <x v="13"/>
    </i>
    <i r="1">
      <x v="15"/>
    </i>
    <i r="1">
      <x v="16"/>
    </i>
    <i r="1">
      <x v="20"/>
    </i>
    <i r="1">
      <x v="21"/>
    </i>
    <i r="1">
      <x v="27"/>
    </i>
    <i t="default">
      <x v="5"/>
    </i>
    <i>
      <x v="6"/>
      <x v="3"/>
    </i>
    <i r="1">
      <x v="4"/>
    </i>
    <i r="1">
      <x v="7"/>
    </i>
    <i r="1">
      <x v="9"/>
    </i>
    <i r="1">
      <x v="10"/>
    </i>
    <i r="1">
      <x v="13"/>
    </i>
    <i r="1">
      <x v="17"/>
    </i>
    <i r="1">
      <x v="20"/>
    </i>
    <i r="1">
      <x v="24"/>
    </i>
    <i r="1">
      <x v="26"/>
    </i>
    <i t="default">
      <x v="6"/>
    </i>
    <i>
      <x v="7"/>
      <x v="3"/>
    </i>
    <i r="1">
      <x v="4"/>
    </i>
    <i r="1">
      <x v="9"/>
    </i>
    <i r="1">
      <x v="13"/>
    </i>
    <i r="1">
      <x v="19"/>
    </i>
    <i r="1">
      <x v="20"/>
    </i>
    <i r="1">
      <x v="24"/>
    </i>
    <i t="default">
      <x v="7"/>
    </i>
    <i t="grand">
      <x/>
    </i>
  </rowItems>
  <colItems count="1">
    <i/>
  </colItems>
  <dataFields count="1">
    <dataField name="Count of School Nam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6B382C-8D28-47AE-A85C-991585164D50}" name="PivotTable9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C81" firstHeaderRow="2" firstDataRow="2" firstDataCol="2"/>
  <pivotFields count="7">
    <pivotField axis="axisRow" compact="0" outline="0" showAll="0" sortType="ascending">
      <items count="8">
        <item x="0"/>
        <item x="1"/>
        <item x="2"/>
        <item x="3"/>
        <item x="4"/>
        <item x="5"/>
        <item x="6"/>
        <item t="default"/>
      </items>
    </pivotField>
    <pivotField axis="axisRow" compact="0" outline="0" showAll="0">
      <items count="30">
        <item x="11"/>
        <item x="8"/>
        <item x="5"/>
        <item x="0"/>
        <item x="17"/>
        <item x="27"/>
        <item x="26"/>
        <item x="19"/>
        <item x="9"/>
        <item x="3"/>
        <item x="18"/>
        <item x="12"/>
        <item x="10"/>
        <item x="1"/>
        <item x="14"/>
        <item x="21"/>
        <item x="20"/>
        <item x="16"/>
        <item x="2"/>
        <item x="7"/>
        <item x="4"/>
        <item x="15"/>
        <item x="13"/>
        <item x="28"/>
        <item x="23"/>
        <item x="25"/>
        <item x="24"/>
        <item x="22"/>
        <item x="6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0"/>
    <field x="1"/>
  </rowFields>
  <rowItems count="77">
    <i>
      <x/>
      <x v="3"/>
    </i>
    <i r="1">
      <x v="9"/>
    </i>
    <i r="1">
      <x v="13"/>
    </i>
    <i r="1">
      <x v="18"/>
    </i>
    <i r="1">
      <x v="20"/>
    </i>
    <i t="default">
      <x/>
    </i>
    <i>
      <x v="1"/>
      <x/>
    </i>
    <i r="1">
      <x v="1"/>
    </i>
    <i r="1">
      <x v="2"/>
    </i>
    <i r="1">
      <x v="3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9"/>
    </i>
    <i r="1">
      <x v="20"/>
    </i>
    <i r="1">
      <x v="22"/>
    </i>
    <i r="1">
      <x v="28"/>
    </i>
    <i t="default">
      <x v="1"/>
    </i>
    <i>
      <x v="2"/>
      <x v="3"/>
    </i>
    <i r="1">
      <x v="9"/>
    </i>
    <i r="1">
      <x v="13"/>
    </i>
    <i r="1">
      <x v="17"/>
    </i>
    <i r="1">
      <x v="19"/>
    </i>
    <i r="1">
      <x v="21"/>
    </i>
    <i t="default">
      <x v="2"/>
    </i>
    <i>
      <x v="3"/>
      <x v="3"/>
    </i>
    <i r="1">
      <x v="4"/>
    </i>
    <i r="1">
      <x v="7"/>
    </i>
    <i r="1">
      <x v="9"/>
    </i>
    <i r="1">
      <x v="10"/>
    </i>
    <i r="1">
      <x v="13"/>
    </i>
    <i r="1">
      <x v="17"/>
    </i>
    <i r="1">
      <x v="19"/>
    </i>
    <i r="1">
      <x v="20"/>
    </i>
    <i t="default">
      <x v="3"/>
    </i>
    <i>
      <x v="4"/>
      <x v="3"/>
    </i>
    <i r="1">
      <x v="4"/>
    </i>
    <i r="1">
      <x v="7"/>
    </i>
    <i r="1">
      <x v="9"/>
    </i>
    <i r="1">
      <x v="10"/>
    </i>
    <i r="1">
      <x v="13"/>
    </i>
    <i r="1">
      <x v="15"/>
    </i>
    <i r="1">
      <x v="16"/>
    </i>
    <i r="1">
      <x v="20"/>
    </i>
    <i r="1">
      <x v="21"/>
    </i>
    <i r="1">
      <x v="27"/>
    </i>
    <i t="default">
      <x v="4"/>
    </i>
    <i>
      <x v="5"/>
      <x v="3"/>
    </i>
    <i r="1">
      <x v="4"/>
    </i>
    <i r="1">
      <x v="7"/>
    </i>
    <i r="1">
      <x v="9"/>
    </i>
    <i r="1">
      <x v="10"/>
    </i>
    <i r="1">
      <x v="13"/>
    </i>
    <i r="1">
      <x v="17"/>
    </i>
    <i r="1">
      <x v="19"/>
    </i>
    <i r="1">
      <x v="20"/>
    </i>
    <i r="1">
      <x v="24"/>
    </i>
    <i r="1">
      <x v="26"/>
    </i>
    <i t="default">
      <x v="5"/>
    </i>
    <i>
      <x v="6"/>
      <x v="3"/>
    </i>
    <i r="1">
      <x v="4"/>
    </i>
    <i r="1">
      <x v="5"/>
    </i>
    <i r="1">
      <x v="6"/>
    </i>
    <i r="1">
      <x v="9"/>
    </i>
    <i r="1">
      <x v="13"/>
    </i>
    <i r="1">
      <x v="17"/>
    </i>
    <i r="1">
      <x v="19"/>
    </i>
    <i r="1">
      <x v="20"/>
    </i>
    <i r="1">
      <x v="21"/>
    </i>
    <i r="1">
      <x v="23"/>
    </i>
    <i r="1">
      <x v="24"/>
    </i>
    <i r="1">
      <x v="25"/>
    </i>
    <i t="default">
      <x v="6"/>
    </i>
    <i t="grand">
      <x/>
    </i>
  </rowItems>
  <colItems count="1">
    <i/>
  </colItems>
  <dataFields count="1">
    <dataField name="Count of School Nam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Custom 1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3002C4"/>
      </a:hlink>
      <a:folHlink>
        <a:srgbClr val="0563C1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3ED35-9E77-4D62-88B4-3C41B1DB133F}">
  <dimension ref="A3:P86"/>
  <sheetViews>
    <sheetView topLeftCell="C1" workbookViewId="0">
      <selection activeCell="J3" sqref="J3:O12"/>
    </sheetView>
  </sheetViews>
  <sheetFormatPr defaultRowHeight="14.5" x14ac:dyDescent="0.35"/>
  <cols>
    <col min="1" max="1" width="29.81640625" customWidth="1"/>
    <col min="2" max="2" width="32.26953125" bestFit="1" customWidth="1"/>
    <col min="3" max="3" width="5.26953125" bestFit="1" customWidth="1"/>
    <col min="6" max="6" width="21.453125" customWidth="1"/>
    <col min="7" max="7" width="32.26953125" bestFit="1" customWidth="1"/>
    <col min="8" max="8" width="5.26953125" bestFit="1" customWidth="1"/>
    <col min="10" max="10" width="21" customWidth="1"/>
    <col min="11" max="17" width="17.81640625" customWidth="1"/>
  </cols>
  <sheetData>
    <row r="3" spans="1:15" x14ac:dyDescent="0.35">
      <c r="A3" s="10" t="s">
        <v>0</v>
      </c>
      <c r="F3" s="10" t="s">
        <v>0</v>
      </c>
      <c r="J3" s="2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</row>
    <row r="4" spans="1:15" x14ac:dyDescent="0.35">
      <c r="A4" s="10" t="s">
        <v>7</v>
      </c>
      <c r="B4" s="10" t="s">
        <v>8</v>
      </c>
      <c r="C4" t="s">
        <v>6</v>
      </c>
      <c r="F4" s="10" t="s">
        <v>9</v>
      </c>
      <c r="G4" s="10" t="s">
        <v>8</v>
      </c>
      <c r="H4" t="s">
        <v>6</v>
      </c>
      <c r="J4" s="6" t="s">
        <v>10</v>
      </c>
      <c r="K4" s="6">
        <f>GETPIVOTDATA("School Name",$A$3,"Current CFM Number of Schools","Chow, David ","School Type ","Elementary School")+GETPIVOTDATA("School Name",$A$3,"Current CFM Number of Schools","Chow, David ","School Type ","Span School - ES")</f>
        <v>78</v>
      </c>
      <c r="L4" s="6">
        <f>GETPIVOTDATA("School Name",$A$3,"Current CFM Number of Schools","Chow, David ","School Type ","Middle Schools")</f>
        <v>12</v>
      </c>
      <c r="M4" s="6">
        <f>GETPIVOTDATA("School Name",$A$3,"Current CFM Number of Schools","Chow, David ","School Type ","Senior High School")+GETPIVOTDATA("School Name",$A$3,"Current CFM Number of Schools","Chow, David ","School Type ","Span School HS")</f>
        <v>14</v>
      </c>
      <c r="N4" s="6"/>
      <c r="O4" s="6">
        <f>SUM(K4:N4)</f>
        <v>104</v>
      </c>
    </row>
    <row r="5" spans="1:15" x14ac:dyDescent="0.35">
      <c r="A5" t="s">
        <v>10</v>
      </c>
      <c r="B5" t="s">
        <v>2</v>
      </c>
      <c r="C5">
        <v>75</v>
      </c>
      <c r="F5" t="s">
        <v>11</v>
      </c>
      <c r="G5" t="s">
        <v>2</v>
      </c>
      <c r="H5">
        <v>66</v>
      </c>
      <c r="J5" s="6" t="s">
        <v>12</v>
      </c>
      <c r="K5" s="6">
        <f>GETPIVOTDATA("School Name",$A$3,"Current CFM Number of Schools","Haftevani, Rosi ","School Type ","Elementary School")+GETPIVOTDATA("School Name",$A$3,"Current CFM Number of Schools","Haftevani, Rosi ","School Type ","Span School ES")</f>
        <v>77</v>
      </c>
      <c r="L5" s="6">
        <f>GETPIVOTDATA("School Name",$A$3,"Current CFM Number of Schools","Haftevani, Rosi ","School Type ","Middle Schools")+GETPIVOTDATA("School Name",$A$3,"Current CFM Number of Schools","Haftevani, Rosi ","School Type ","Span School MS")</f>
        <v>12</v>
      </c>
      <c r="M5" s="6">
        <f>GETPIVOTDATA("School Name",$A$3,"Current CFM Number of Schools","Haftevani, Rosi ","School Type ","Senior High School")+GETPIVOTDATA("School Name",$A$3,"Current CFM Number of Schools","Haftevani, Rosi ","School Type ","Span Magnet School HS")</f>
        <v>21</v>
      </c>
      <c r="N5" s="6"/>
      <c r="O5" s="6">
        <f t="shared" ref="O5:O11" si="0">SUM(K5:N5)</f>
        <v>110</v>
      </c>
    </row>
    <row r="6" spans="1:15" x14ac:dyDescent="0.35">
      <c r="B6" t="s">
        <v>3</v>
      </c>
      <c r="C6">
        <v>12</v>
      </c>
      <c r="G6" t="s">
        <v>13</v>
      </c>
      <c r="H6">
        <v>1</v>
      </c>
      <c r="J6" s="6" t="s">
        <v>14</v>
      </c>
      <c r="K6" s="6">
        <f>GETPIVOTDATA("School Name",$A$3,"Current CFM Number of Schools","Mananghaya, Nicanor","School Type ","Elementary School")+GETPIVOTDATA("School Name",$A$3,"Current CFM Number of Schools","Mananghaya, Nicanor","School Type ","Elementary School - Affiliated Charter")+GETPIVOTDATA("School Name",$A$3,"Current CFM Number of Schools","Mananghaya, Nicanor","School Type ","Span School ES")</f>
        <v>68</v>
      </c>
      <c r="L6" s="6">
        <f>GETPIVOTDATA("School Name",$A$3,"Current CFM Number of Schools","Mananghaya, Nicanor","School Type ","Middle Schools")+GETPIVOTDATA("School Name",$A$3,"Current CFM Number of Schools","Mananghaya, Nicanor","School Type ","Middle Schools - Affiliated Charter")</f>
        <v>12</v>
      </c>
      <c r="M6" s="6">
        <f>GETPIVOTDATA("School Name",$A$3,"Current CFM Number of Schools","Mananghaya, Nicanor","School Type ","High Schools - Affiliated Charter")+GETPIVOTDATA("School Name",$A$3,"Current CFM Number of Schools","Mananghaya, Nicanor","School Type ","Senior High School")+GETPIVOTDATA("School Name",$A$3,"Current CFM Number of Schools","Mananghaya, Nicanor","School Type ","Span Magnet School HS")+GETPIVOTDATA("School Name",$A$3,"Current CFM Number of Schools","Mananghaya, Nicanor","School Type ","Span School HS")</f>
        <v>19</v>
      </c>
      <c r="N6" s="6"/>
      <c r="O6" s="6">
        <f t="shared" si="0"/>
        <v>99</v>
      </c>
    </row>
    <row r="7" spans="1:15" x14ac:dyDescent="0.35">
      <c r="B7" t="s">
        <v>15</v>
      </c>
      <c r="C7">
        <v>13</v>
      </c>
      <c r="G7" t="s">
        <v>16</v>
      </c>
      <c r="H7">
        <v>1</v>
      </c>
      <c r="J7" s="6" t="s">
        <v>17</v>
      </c>
      <c r="K7" s="6">
        <f>GETPIVOTDATA("School Name",$A$3,"Current CFM Number of Schools","Navarro, Evangeline ","School Type ","Elementary School")+GETPIVOTDATA("School Name",$A$3,"Current CFM Number of Schools","Navarro, Evangeline ","School Type ","Elementary School - Affiliated Charter")</f>
        <v>78</v>
      </c>
      <c r="L7" s="6">
        <f>GETPIVOTDATA("School Name",$A$3,"Current CFM Number of Schools","Navarro, Evangeline ","School Type ","Middle Schools")+GETPIVOTDATA("School Name",$A$3,"Current CFM Number of Schools","Navarro, Evangeline ","School Type ","Middle Schools - Affiliated Charter")+GETPIVOTDATA("School Name",$A$3,"Current CFM Number of Schools","Navarro, Evangeline ","School Type ","Span - Affiliated Charter MS")+GETPIVOTDATA("School Name",$A$3,"Current CFM Number of Schools","Navarro, Evangeline ","School Type ","Span School MS")</f>
        <v>16</v>
      </c>
      <c r="M7" s="6">
        <f>GETPIVOTDATA("School Name",$A$3,"Current CFM Number of Schools","Navarro, Evangeline ","School Type ","High Schools - Affiliated Charter")+GETPIVOTDATA("School Name",$A$3,"Current CFM Number of Schools","Navarro, Evangeline ","School Type ","Senior High School")+GETPIVOTDATA("School Name",$A$3,"Current CFM Number of Schools","Navarro, Evangeline ","School Type ","Span - Affiliated Charter HS")+GETPIVOTDATA("School Name",$A$3,"Current CFM Number of Schools","Navarro, Evangeline ","School Type ","Span School HS")+GETPIVOTDATA("School Name",$A$3,"Current CFM Number of Schools","Navarro, Evangeline ","School Type ","Span, Magnet School HS")</f>
        <v>12</v>
      </c>
      <c r="N7" s="6"/>
      <c r="O7" s="6">
        <f t="shared" si="0"/>
        <v>106</v>
      </c>
    </row>
    <row r="8" spans="1:15" x14ac:dyDescent="0.35">
      <c r="B8" t="s">
        <v>18</v>
      </c>
      <c r="C8">
        <v>3</v>
      </c>
      <c r="G8" t="s">
        <v>19</v>
      </c>
      <c r="H8">
        <v>1</v>
      </c>
      <c r="J8" s="6" t="s">
        <v>20</v>
      </c>
      <c r="K8" s="6">
        <f>GETPIVOTDATA("School Name",$A$3,"Current CFM Number of Schools","Owens, Connie ","School Type ","Elementary School")+GETPIVOTDATA("School Name",$A$3,"Current CFM Number of Schools","Owens, Connie ","School Type ","Elementary School - Affiliated Charter")+GETPIVOTDATA("School Name",$A$3,"Current CFM Number of Schools","Owens, Connie ","School Type ","Span School ES")+GETPIVOTDATA("School Name",$A$3,"Current CFM Number of Schools","Owens, Connie ","School Type ","Span, Magnet School ES")</f>
        <v>76</v>
      </c>
      <c r="L8" s="6">
        <f>GETPIVOTDATA("School Name",$A$3,"Current CFM Number of Schools","Owens, Connie ","School Type ","Middle Schools")+GETPIVOTDATA("School Name",$A$3,"Current CFM Number of Schools","Owens, Connie ","School Type ","Middle Schools - Affiliated Charter")</f>
        <v>12</v>
      </c>
      <c r="M8" s="6">
        <f>GETPIVOTDATA("School Name",$A$3,"Current CFM Number of Schools","Owens, Connie ","School Type ","High Schools - Affiliated Charter")+GETPIVOTDATA("School Name",$A$3,"Current CFM Number of Schools","Owens, Connie ","School Type ","Senior High School")+GETPIVOTDATA("School Name",$A$3,"Current CFM Number of Schools","Owens, Connie ","School Type ","Span Magnet School HS")+GETPIVOTDATA("School Name",$A$3,"Current CFM Number of Schools","Owens, Connie ","School Type ","Span School HS")+GETPIVOTDATA("School Name",$A$3,"Current CFM Number of Schools","Owens, Connie ","School Type ","Span Schools, Regular HS")</f>
        <v>17</v>
      </c>
      <c r="N8" s="6"/>
      <c r="O8" s="6">
        <f t="shared" si="0"/>
        <v>105</v>
      </c>
    </row>
    <row r="9" spans="1:15" x14ac:dyDescent="0.35">
      <c r="B9" t="s">
        <v>21</v>
      </c>
      <c r="C9">
        <v>1</v>
      </c>
      <c r="G9" t="s">
        <v>3</v>
      </c>
      <c r="H9">
        <v>10</v>
      </c>
      <c r="J9" s="6" t="s">
        <v>11</v>
      </c>
      <c r="K9" s="6">
        <f>GETPIVOTDATA("School Name",$A$3,"Current CFM Number of Schools","Shaginyan, Ovanes","School Type ","Elementary School")+GETPIVOTDATA("School Name",$A$3,"Current CFM Number of Schools","Shaginyan, Ovanes","School Type ","Elementary School - Affiliated Charter")+GETPIVOTDATA("School Name",$A$3,"Current CFM Number of Schools","Shaginyan, Ovanes","School Type ","Elementary School - Span")+GETPIVOTDATA("School Name",$A$3,"Current CFM Number of Schools","Shaginyan, Ovanes","School Type ","Span School ES")+GETPIVOTDATA("School Name",$A$3,"Current CFM Number of Schools","Shaginyan, Ovanes","School Type ","Span Schools, Regular ES")+GETPIVOTDATA("School Name",$A$3,"Current CFM Number of Schools","Shaginyan, Ovanes","School Type ","Span, Magnet Center ES")</f>
        <v>78</v>
      </c>
      <c r="L9" s="6">
        <f>GETPIVOTDATA("School Name",$A$3,"Current CFM Number of Schools","Shaginyan, Ovanes","School Type ","Middle Schools")+GETPIVOTDATA("School Name",$A$3,"Current CFM Number of Schools","Shaginyan, Ovanes","School Type ","Span School MS")</f>
        <v>13</v>
      </c>
      <c r="M9" s="6">
        <f>GETPIVOTDATA("School Name",$A$3,"Current CFM Number of Schools","Shaginyan, Ovanes","School Type ","High School - Span")+GETPIVOTDATA("School Name",$A$3,"Current CFM Number of Schools","Shaginyan, Ovanes","School Type ","Senior High School")+GETPIVOTDATA("School Name",$A$3,"Current CFM Number of Schools","Shaginyan, Ovanes","School Type ","Span Magnet School HS")+GETPIVOTDATA("School Name",$A$3,"Current CFM Number of Schools","Shaginyan, Ovanes","School Type ","Span School HS")+GETPIVOTDATA("School Name",$A$3,"Current CFM Number of Schools","Shaginyan, Ovanes","School Type ","Span Schools, Regular HS")</f>
        <v>15</v>
      </c>
      <c r="N9" s="6"/>
      <c r="O9" s="6">
        <f t="shared" si="0"/>
        <v>106</v>
      </c>
    </row>
    <row r="10" spans="1:15" x14ac:dyDescent="0.35">
      <c r="A10" t="s">
        <v>22</v>
      </c>
      <c r="C10">
        <v>104</v>
      </c>
      <c r="G10" t="s">
        <v>15</v>
      </c>
      <c r="H10">
        <v>10</v>
      </c>
      <c r="J10" s="6" t="s">
        <v>23</v>
      </c>
      <c r="K10" s="6">
        <f>GETPIVOTDATA("School Name",$A$3,"Current CFM Number of Schools","Galono, Annette ","School Type ","Elementary School")+GETPIVOTDATA("School Name",$A$3,"Current CFM Number of Schools","Galono, Annette ","School Type ","Span School ES")</f>
        <v>43</v>
      </c>
      <c r="L10" s="6">
        <f>GETPIVOTDATA("School Name",$A$3,"Current CFM Number of Schools","Galono, Annette ","School Type ","Middle Schools")</f>
        <v>9</v>
      </c>
      <c r="M10" s="6">
        <f>GETPIVOTDATA("School Name",$A$3,"Current CFM Number of Schools","Galono, Annette ","School Type ","Senior High School")+GETPIVOTDATA("School Name",$A$3,"Current CFM Number of Schools","Galono, Annette ","School Type ","Span School HS")</f>
        <v>8</v>
      </c>
      <c r="N10" s="6">
        <f>GETPIVOTDATA("School Name",$A$3,"Current CFM Number of Schools","Galono, Annette ","School Type ","Community Adult Schools")+GETPIVOTDATA("School Name",$A$3,"Current CFM Number of Schools","Galono, Annette ","School Type ","Community Day School")+GETPIVOTDATA("School Name",$A$3,"Current CFM Number of Schools","Galono, Annette ","School Type ","Continuation High School")+GETPIVOTDATA("School Name",$A$3,"Current CFM Number of Schools","Galono, Annette ","School Type ","Independent Study")+GETPIVOTDATA("School Name",$A$3,"Current CFM Number of Schools","Galono, Annette ","School Type ","Opportunity School")+GETPIVOTDATA("School Name",$A$3,"Current CFM Number of Schools","Galono, Annette ","School Type ","Regional Occupational Centers")+GETPIVOTDATA("School Name",$A$3,"Current CFM Number of Schools","Galono, Annette ","School Type ","Skills Centers")+GETPIVOTDATA("School Name",$A$3,"Current CFM Number of Schools","Galono, Annette ","School Type ","Span School SPE ED")+GETPIVOTDATA("School Name",$A$3,"Current CFM Number of Schools","Galono, Annette ","School Type ","Special Education School")</f>
        <v>51</v>
      </c>
      <c r="O10" s="6">
        <f t="shared" si="0"/>
        <v>111</v>
      </c>
    </row>
    <row r="11" spans="1:15" x14ac:dyDescent="0.35">
      <c r="A11" t="s">
        <v>23</v>
      </c>
      <c r="B11" t="s">
        <v>24</v>
      </c>
      <c r="C11">
        <v>4</v>
      </c>
      <c r="G11" t="s">
        <v>25</v>
      </c>
      <c r="H11">
        <v>1</v>
      </c>
      <c r="J11" s="6" t="s">
        <v>26</v>
      </c>
      <c r="K11" s="6"/>
      <c r="L11" s="6"/>
      <c r="M11" s="6"/>
      <c r="N11" s="6"/>
      <c r="O11" s="6">
        <f t="shared" si="0"/>
        <v>0</v>
      </c>
    </row>
    <row r="12" spans="1:15" x14ac:dyDescent="0.35">
      <c r="B12" t="s">
        <v>27</v>
      </c>
      <c r="C12">
        <v>5</v>
      </c>
      <c r="G12" t="s">
        <v>28</v>
      </c>
      <c r="H12">
        <v>1</v>
      </c>
      <c r="K12">
        <f>SUM(K4:K11)</f>
        <v>498</v>
      </c>
      <c r="L12">
        <f>SUM(L4:L11)</f>
        <v>86</v>
      </c>
      <c r="M12">
        <f>SUM(M4:M11)</f>
        <v>106</v>
      </c>
      <c r="N12">
        <f>SUM(N4:N11)</f>
        <v>51</v>
      </c>
      <c r="O12" s="4">
        <f>SUM(O4:O11)</f>
        <v>741</v>
      </c>
    </row>
    <row r="13" spans="1:15" x14ac:dyDescent="0.35">
      <c r="B13" t="s">
        <v>29</v>
      </c>
      <c r="C13">
        <v>19</v>
      </c>
      <c r="G13" t="s">
        <v>21</v>
      </c>
      <c r="H13">
        <v>1</v>
      </c>
    </row>
    <row r="14" spans="1:15" x14ac:dyDescent="0.35">
      <c r="B14" t="s">
        <v>2</v>
      </c>
      <c r="C14">
        <v>41</v>
      </c>
      <c r="G14" t="s">
        <v>30</v>
      </c>
      <c r="H14">
        <v>2</v>
      </c>
    </row>
    <row r="15" spans="1:15" x14ac:dyDescent="0.35">
      <c r="B15" t="s">
        <v>31</v>
      </c>
      <c r="C15">
        <v>1</v>
      </c>
      <c r="G15" t="s">
        <v>32</v>
      </c>
      <c r="H15">
        <v>1</v>
      </c>
    </row>
    <row r="16" spans="1:15" x14ac:dyDescent="0.35">
      <c r="B16" t="s">
        <v>3</v>
      </c>
      <c r="C16">
        <v>9</v>
      </c>
      <c r="G16" t="s">
        <v>33</v>
      </c>
      <c r="H16">
        <v>1</v>
      </c>
    </row>
    <row r="17" spans="1:16" x14ac:dyDescent="0.35">
      <c r="B17" t="s">
        <v>34</v>
      </c>
      <c r="C17">
        <v>3</v>
      </c>
      <c r="F17" t="s">
        <v>35</v>
      </c>
      <c r="H17">
        <v>96</v>
      </c>
      <c r="J17" s="11" t="s">
        <v>36</v>
      </c>
      <c r="K17" s="12" t="s">
        <v>2</v>
      </c>
      <c r="L17" s="12" t="s">
        <v>3</v>
      </c>
      <c r="M17" s="12" t="s">
        <v>4</v>
      </c>
      <c r="N17" s="12" t="s">
        <v>5</v>
      </c>
      <c r="O17" s="12" t="s">
        <v>6</v>
      </c>
    </row>
    <row r="18" spans="1:16" x14ac:dyDescent="0.35">
      <c r="B18" t="s">
        <v>37</v>
      </c>
      <c r="C18">
        <v>5</v>
      </c>
      <c r="F18" t="s">
        <v>10</v>
      </c>
      <c r="G18" t="s">
        <v>2</v>
      </c>
      <c r="H18">
        <v>68</v>
      </c>
      <c r="J18" s="13" t="s">
        <v>10</v>
      </c>
      <c r="K18" s="13">
        <f>GETPIVOTDATA("School Name",$F$3,"School Type ","Elementary School","New CFM Assignment","Chow, David ")+GETPIVOTDATA("School Name",$F$3,"School Type ","Span School - ES","New CFM Assignment","Chow, David ")</f>
        <v>71</v>
      </c>
      <c r="L18" s="13">
        <f>GETPIVOTDATA("School Name",$F$3,"School Type ","Middle Schools","New CFM Assignment","Chow, David ")</f>
        <v>12</v>
      </c>
      <c r="M18" s="13">
        <f>GETPIVOTDATA("School Name",$F$3,"School Type ","Senior High School","New CFM Assignment","Chow, David ")+GETPIVOTDATA("School Name",$F$3,"School Type ","Span School HS","New CFM Assignment","Chow, David ")</f>
        <v>13</v>
      </c>
      <c r="N18" s="13"/>
      <c r="O18" s="13">
        <f>SUM(K18:N18)</f>
        <v>96</v>
      </c>
      <c r="P18" t="s">
        <v>38</v>
      </c>
    </row>
    <row r="19" spans="1:16" x14ac:dyDescent="0.35">
      <c r="B19" t="s">
        <v>15</v>
      </c>
      <c r="C19">
        <v>7</v>
      </c>
      <c r="G19" t="s">
        <v>3</v>
      </c>
      <c r="H19">
        <v>12</v>
      </c>
      <c r="J19" s="13" t="s">
        <v>12</v>
      </c>
      <c r="K19" s="13">
        <f>GETPIVOTDATA("School Name",$F$3,"School Type ","Elementary School","New CFM Assignment","Haftevani, Rosi ")+GETPIVOTDATA("School Name",$F$3,"School Type ","Span School ES","New CFM Assignment","Haftevani, Rosi ")</f>
        <v>71</v>
      </c>
      <c r="L19" s="13">
        <f>GETPIVOTDATA("School Name",$F$3,"School Type ","Middle Schools","New CFM Assignment","Haftevani, Rosi ")+GETPIVOTDATA("School Name",$F$3,"School Type ","Span School MS","New CFM Assignment","Haftevani, Rosi ")</f>
        <v>12</v>
      </c>
      <c r="M19" s="13">
        <f>GETPIVOTDATA("School Name",$F$3,"School Type ","Senior High School","New CFM Assignment","Haftevani, Rosi ")+GETPIVOTDATA("School Name",$F$3,"School Type ","Span Magnet School HS","New CFM Assignment","Haftevani, Rosi ")</f>
        <v>13</v>
      </c>
      <c r="N19" s="13"/>
      <c r="O19" s="13">
        <f t="shared" ref="O19:O25" si="1">SUM(K19:N19)</f>
        <v>96</v>
      </c>
    </row>
    <row r="20" spans="1:16" x14ac:dyDescent="0.35">
      <c r="B20" t="s">
        <v>39</v>
      </c>
      <c r="C20">
        <v>1</v>
      </c>
      <c r="G20" t="s">
        <v>15</v>
      </c>
      <c r="H20">
        <v>12</v>
      </c>
      <c r="J20" s="13" t="s">
        <v>14</v>
      </c>
      <c r="K20" s="13">
        <f>GETPIVOTDATA("School Name",$F$3,"School Type ","Elementary School","New CFM Assignment","Mananghaya, Nicanor")+GETPIVOTDATA("School Name",$F$3,"School Type ","Elementary School - Affiliated Charter","New CFM Assignment","Mananghaya, Nicanor")+GETPIVOTDATA("School Name",$F$3,"School Type ","Span School ES","New CFM Assignment","Mananghaya, Nicanor")</f>
        <v>71</v>
      </c>
      <c r="L20" s="13">
        <f>GETPIVOTDATA("School Name",$F$3,"School Type ","Middle Schools","New CFM Assignment","Mananghaya, Nicanor")+GETPIVOTDATA("School Name",$F$3,"School Type ","Middle Schools - Affiliated Charter","New CFM Assignment","Mananghaya, Nicanor")</f>
        <v>12</v>
      </c>
      <c r="M20" s="13">
        <f>GETPIVOTDATA("School Name",$F$3,"School Type ","Senior High School","New CFM Assignment","Mananghaya, Nicanor")+GETPIVOTDATA("School Name",$F$3,"School Type ","Span Magnet School HS","New CFM Assignment","Mananghaya, Nicanor")+GETPIVOTDATA("School Name",$F$3,"School Type ","Span School HS","New CFM Assignment","Mananghaya, Nicanor")</f>
        <v>13</v>
      </c>
      <c r="N20" s="13"/>
      <c r="O20" s="13">
        <f t="shared" si="1"/>
        <v>96</v>
      </c>
    </row>
    <row r="21" spans="1:16" x14ac:dyDescent="0.35">
      <c r="B21" t="s">
        <v>28</v>
      </c>
      <c r="C21">
        <v>2</v>
      </c>
      <c r="G21" t="s">
        <v>18</v>
      </c>
      <c r="H21">
        <v>3</v>
      </c>
      <c r="J21" s="13" t="s">
        <v>17</v>
      </c>
      <c r="K21" s="13">
        <f>GETPIVOTDATA("School Name",$F$3,"School Type ","Elementary School","New CFM Assignment","Navarro, Evangeline ")+GETPIVOTDATA("School Name",$F$3,"School Type ","Elementary School - Affiliated Charter","New CFM Assignment","Navarro, Evangeline ")</f>
        <v>71</v>
      </c>
      <c r="L21" s="13">
        <f>GETPIVOTDATA("School Name",$F$3,"School Type ","Middle Schools","New CFM Assignment","Navarro, Evangeline ")+GETPIVOTDATA("School Name",$F$3,"School Type ","Middle Schools - Affiliated Charter","New CFM Assignment","Navarro, Evangeline ")+GETPIVOTDATA("School Name",$F$3,"School Type ","Span - Affiliated Charter MS","New CFM Assignment","Navarro, Evangeline ")+GETPIVOTDATA("School Name",$F$3,"School Type ","Span School MS","New CFM Assignment","Navarro, Evangeline ")</f>
        <v>12</v>
      </c>
      <c r="M21" s="13">
        <f>GETPIVOTDATA("School Name",$F$3,"School Type ","High Schools - Affiliated Charter","New CFM Assignment","Navarro, Evangeline ")+GETPIVOTDATA("School Name",$F$3,"School Type ","Senior High School","New CFM Assignment","Navarro, Evangeline ")+GETPIVOTDATA("School Name",$F$3,"School Type ","Span - Affiliated Charter HS","New CFM Assignment","Navarro, Evangeline ")+GETPIVOTDATA("School Name",$F$3,"School Type ","Span School HS","New CFM Assignment","Navarro, Evangeline ")+GETPIVOTDATA("School Name",$F$3,"School Type ","Span, Magnet School HS","New CFM Assignment","Navarro, Evangeline ")</f>
        <v>13</v>
      </c>
      <c r="N21" s="13"/>
      <c r="O21" s="13">
        <f t="shared" si="1"/>
        <v>96</v>
      </c>
    </row>
    <row r="22" spans="1:16" x14ac:dyDescent="0.35">
      <c r="B22" t="s">
        <v>21</v>
      </c>
      <c r="C22">
        <v>1</v>
      </c>
      <c r="G22" t="s">
        <v>21</v>
      </c>
      <c r="H22">
        <v>1</v>
      </c>
      <c r="J22" s="13" t="s">
        <v>20</v>
      </c>
      <c r="K22" s="13">
        <f>GETPIVOTDATA("School Name",$F$3,"School Type ","Elementary School","New CFM Assignment","Owens, Connie ")+GETPIVOTDATA("School Name",$F$3,"School Type ","Elementary School - Affiliated Charter","New CFM Assignment","Owens, Connie ")+GETPIVOTDATA("School Name",$F$3,"School Type ","Span, Magnet School ES","New CFM Assignment","Owens, Connie ")</f>
        <v>71</v>
      </c>
      <c r="L22" s="13">
        <f>GETPIVOTDATA("School Name",$F$3,"School Type ","Middle Schools","New CFM Assignment","Owens, Connie ")+GETPIVOTDATA("School Name",$F$3,"School Type ","Middle Schools - Affiliated Charter","New CFM Assignment","Owens, Connie ")</f>
        <v>12</v>
      </c>
      <c r="M22" s="13">
        <f>GETPIVOTDATA("School Name",$F$3,"School Type ","High Schools - Affiliated Charter","New CFM Assignment","Owens, Connie ")+GETPIVOTDATA("School Name",$F$3,"School Type ","Senior High School","New CFM Assignment","Owens, Connie ")+GETPIVOTDATA("School Name",$F$3,"School Type ","Span Magnet School HS","New CFM Assignment","Owens, Connie ")+GETPIVOTDATA("School Name",$F$3,"School Type ","Span School HS","New CFM Assignment","Owens, Connie ")+GETPIVOTDATA("School Name",$F$3,"School Type ","Span Schools, Regular HS","New CFM Assignment","Owens, Connie ")</f>
        <v>13</v>
      </c>
      <c r="N22" s="13"/>
      <c r="O22" s="13">
        <f t="shared" si="1"/>
        <v>96</v>
      </c>
    </row>
    <row r="23" spans="1:16" x14ac:dyDescent="0.35">
      <c r="B23" t="s">
        <v>40</v>
      </c>
      <c r="C23">
        <v>1</v>
      </c>
      <c r="F23" t="s">
        <v>22</v>
      </c>
      <c r="H23">
        <v>96</v>
      </c>
      <c r="J23" s="13" t="s">
        <v>11</v>
      </c>
      <c r="K23" s="13">
        <f>GETPIVOTDATA("School Name",$F$3,"School Type ","Elementary School","New CFM Assignment","Balbuena, Patricia")+GETPIVOTDATA("School Name",$F$3,"School Type ","Elementary School - Affiliated Charter","New CFM Assignment","Balbuena, Patricia")+GETPIVOTDATA("School Name",$F$3,"School Type ","Elementary School - Span","New CFM Assignment","Balbuena, Patricia")+GETPIVOTDATA("School Name",$F$3,"School Type ","Span School ES","New CFM Assignment","Balbuena, Patricia")+GETPIVOTDATA("School Name",$F$3,"School Type ","Span Schools, Regular ES","New CFM Assignment","Balbuena, Patricia")+GETPIVOTDATA("School Name",$F$3,"School Type ","Span, Magnet Center ES","New CFM Assignment","Balbuena, Patricia")</f>
        <v>71</v>
      </c>
      <c r="L23" s="13">
        <f>GETPIVOTDATA("School Name",$F$3,"School Type ","Middle Schools","New CFM Assignment","Balbuena, Patricia")+GETPIVOTDATA("School Name",$F$3,"School Type ","Span School MS","New CFM Assignment","Balbuena, Patricia")</f>
        <v>12</v>
      </c>
      <c r="M23" s="13">
        <f>GETPIVOTDATA("School Name",$F$3,"School Type ","High School - Span","New CFM Assignment","Balbuena, Patricia")+GETPIVOTDATA("School Name",$F$3,"School Type ","Senior High School","New CFM Assignment","Balbuena, Patricia")+GETPIVOTDATA("School Name",$F$3,"School Type ","Span Magnet School HS","New CFM Assignment","Balbuena, Patricia")+GETPIVOTDATA("School Name",$F$3,"School Type ","Span School HS","New CFM Assignment","Balbuena, Patricia")</f>
        <v>13</v>
      </c>
      <c r="N23" s="13"/>
      <c r="O23" s="13">
        <f t="shared" si="1"/>
        <v>96</v>
      </c>
    </row>
    <row r="24" spans="1:16" x14ac:dyDescent="0.35">
      <c r="B24" t="s">
        <v>41</v>
      </c>
      <c r="C24">
        <v>12</v>
      </c>
      <c r="F24" t="s">
        <v>23</v>
      </c>
      <c r="G24" t="s">
        <v>24</v>
      </c>
      <c r="H24">
        <v>4</v>
      </c>
      <c r="J24" s="13" t="s">
        <v>23</v>
      </c>
      <c r="K24" s="13">
        <f>GETPIVOTDATA("School Name",$F$3,"School Type ","Elementary School","New CFM Assignment","Galono, Annette ")+GETPIVOTDATA("School Name",$F$3,"School Type ","Span School ES","New CFM Assignment","Galono, Annette ")</f>
        <v>20</v>
      </c>
      <c r="L24" s="13">
        <f>GETPIVOTDATA("School Name",$F$3,"School Type ","Middle Schools","New CFM Assignment","Galono, Annette ")</f>
        <v>12</v>
      </c>
      <c r="M24" s="13">
        <f>GETPIVOTDATA("School Name",$F$3,"School Type ","Senior High School","New CFM Assignment","Galono, Annette ")+GETPIVOTDATA("School Name",$F$3,"School Type ","Span School HS","New CFM Assignment","Galono, Annette ")</f>
        <v>13</v>
      </c>
      <c r="N24" s="13">
        <f>GETPIVOTDATA("School Name",$F$3,"School Type ","Community Adult Schools","New CFM Assignment","Galono, Annette ")+GETPIVOTDATA("School Name",$F$3,"School Type ","Community Day School","New CFM Assignment","Galono, Annette ")+GETPIVOTDATA("School Name",$F$3,"School Type ","Independent Study","New CFM Assignment","Galono, Annette ")+GETPIVOTDATA("School Name",$F$3,"School Type ","Opportunity School","New CFM Assignment","Galono, Annette ")+GETPIVOTDATA("School Name",$F$3,"School Type ","Regional Occupational Centers","New CFM Assignment","Galono, Annette ")+GETPIVOTDATA("School Name",$F$3,"School Type ","Skills Centers","New CFM Assignment","Galono, Annette ")+GETPIVOTDATA("School Name",$F$3,"School Type ","Span School SPE ED","New CFM Assignment","Galono, Annette ")+GETPIVOTDATA("School Name",$F$3,"School Type ","Special Education School","New CFM Assignment","Galono, Annette ")+GETPIVOTDATA("School Name",$F$3,"School Type ","Continuation High School","New CFM Assignment","Galono, Annette ")</f>
        <v>51</v>
      </c>
      <c r="O24" s="13">
        <f t="shared" si="1"/>
        <v>96</v>
      </c>
      <c r="P24" t="s">
        <v>38</v>
      </c>
    </row>
    <row r="25" spans="1:16" x14ac:dyDescent="0.35">
      <c r="A25" t="s">
        <v>42</v>
      </c>
      <c r="C25">
        <v>111</v>
      </c>
      <c r="G25" t="s">
        <v>27</v>
      </c>
      <c r="H25">
        <v>5</v>
      </c>
      <c r="J25" s="13" t="s">
        <v>26</v>
      </c>
      <c r="K25" s="13">
        <f>GETPIVOTDATA("School Name",$F$3,"School Type ","Elementary School","New CFM Assignment","Shaginyan, Ovanes")+GETPIVOTDATA("School Name",$F$3,"School Type ","Elementary School - Affiliated Charter","New CFM Assignment","Shaginyan, Ovanes")+GETPIVOTDATA("School Name",$F$3,"School Type ","Span School ES","New CFM Assignment","Shaginyan, Ovanes")</f>
        <v>52</v>
      </c>
      <c r="L25" s="13">
        <f>GETPIVOTDATA("School Name",$F$3,"School Type ","Middle Schools","New CFM Assignment","Shaginyan, Ovanes")</f>
        <v>2</v>
      </c>
      <c r="M25" s="13">
        <f>GETPIVOTDATA("School Name",$F$3,"School Type ","Senior High School","New CFM Assignment","Shaginyan, Ovanes")+GETPIVOTDATA("School Name",$F$3,"School Type ","Span School HS","New CFM Assignment","Shaginyan, Ovanes")+GETPIVOTDATA("School Name",$F$3,"School Type ","Span Schools, Regular HS","New CFM Assignment","Shaginyan, Ovanes")</f>
        <v>15</v>
      </c>
      <c r="N25" s="13"/>
      <c r="O25" s="13">
        <f t="shared" si="1"/>
        <v>69</v>
      </c>
      <c r="P25" t="s">
        <v>43</v>
      </c>
    </row>
    <row r="26" spans="1:16" x14ac:dyDescent="0.35">
      <c r="A26" t="s">
        <v>12</v>
      </c>
      <c r="B26" t="s">
        <v>2</v>
      </c>
      <c r="C26">
        <v>76</v>
      </c>
      <c r="G26" t="s">
        <v>29</v>
      </c>
      <c r="H26">
        <v>19</v>
      </c>
      <c r="J26" s="14"/>
      <c r="K26" s="14">
        <f>SUM(K18:K25)</f>
        <v>498</v>
      </c>
      <c r="L26" s="14">
        <f>SUM(L18:L25)</f>
        <v>86</v>
      </c>
      <c r="M26" s="14">
        <f>SUM(M18:M25)</f>
        <v>106</v>
      </c>
      <c r="N26" s="14">
        <f>SUM(N18:N25)</f>
        <v>51</v>
      </c>
      <c r="O26" s="15">
        <f>SUM(O18:O25)</f>
        <v>741</v>
      </c>
      <c r="P26" t="s">
        <v>44</v>
      </c>
    </row>
    <row r="27" spans="1:16" x14ac:dyDescent="0.35">
      <c r="B27" t="s">
        <v>3</v>
      </c>
      <c r="C27">
        <v>10</v>
      </c>
      <c r="G27" t="s">
        <v>2</v>
      </c>
      <c r="H27">
        <v>18</v>
      </c>
    </row>
    <row r="28" spans="1:16" x14ac:dyDescent="0.35">
      <c r="B28" t="s">
        <v>15</v>
      </c>
      <c r="C28">
        <v>20</v>
      </c>
      <c r="G28" t="s">
        <v>31</v>
      </c>
      <c r="H28">
        <v>1</v>
      </c>
    </row>
    <row r="29" spans="1:16" x14ac:dyDescent="0.35">
      <c r="B29" t="s">
        <v>25</v>
      </c>
      <c r="C29">
        <v>1</v>
      </c>
      <c r="G29" t="s">
        <v>3</v>
      </c>
      <c r="H29">
        <v>12</v>
      </c>
      <c r="J29" s="2" t="s">
        <v>45</v>
      </c>
      <c r="K29" s="3" t="s">
        <v>2</v>
      </c>
      <c r="L29" s="3" t="s">
        <v>3</v>
      </c>
      <c r="M29" s="3" t="s">
        <v>4</v>
      </c>
      <c r="N29" s="3" t="s">
        <v>5</v>
      </c>
      <c r="O29" s="3" t="s">
        <v>6</v>
      </c>
    </row>
    <row r="30" spans="1:16" x14ac:dyDescent="0.35">
      <c r="B30" t="s">
        <v>28</v>
      </c>
      <c r="C30">
        <v>1</v>
      </c>
      <c r="G30" t="s">
        <v>34</v>
      </c>
      <c r="H30">
        <v>3</v>
      </c>
      <c r="J30" s="6" t="s">
        <v>10</v>
      </c>
      <c r="K30" s="7">
        <f>K18-K4</f>
        <v>-7</v>
      </c>
      <c r="L30" s="7">
        <f>L18-L4</f>
        <v>0</v>
      </c>
      <c r="M30" s="7">
        <f>M18-M4</f>
        <v>-1</v>
      </c>
      <c r="N30" s="7">
        <f>N18-N4</f>
        <v>0</v>
      </c>
      <c r="O30" s="7">
        <f>SUM(K30:N30)</f>
        <v>-8</v>
      </c>
    </row>
    <row r="31" spans="1:16" x14ac:dyDescent="0.35">
      <c r="B31" t="s">
        <v>30</v>
      </c>
      <c r="C31">
        <v>2</v>
      </c>
      <c r="G31" t="s">
        <v>37</v>
      </c>
      <c r="H31">
        <v>5</v>
      </c>
      <c r="J31" s="6" t="s">
        <v>12</v>
      </c>
      <c r="K31" s="7">
        <f t="shared" ref="K31:N37" si="2">K19-K5</f>
        <v>-6</v>
      </c>
      <c r="L31" s="7">
        <f t="shared" si="2"/>
        <v>0</v>
      </c>
      <c r="M31" s="7">
        <f t="shared" si="2"/>
        <v>-8</v>
      </c>
      <c r="N31" s="7">
        <f t="shared" si="2"/>
        <v>0</v>
      </c>
      <c r="O31" s="7">
        <f t="shared" ref="O31:O37" si="3">SUM(K31:N31)</f>
        <v>-14</v>
      </c>
    </row>
    <row r="32" spans="1:16" x14ac:dyDescent="0.35">
      <c r="A32" t="s">
        <v>46</v>
      </c>
      <c r="C32">
        <v>110</v>
      </c>
      <c r="G32" t="s">
        <v>15</v>
      </c>
      <c r="H32">
        <v>12</v>
      </c>
      <c r="J32" s="6" t="s">
        <v>14</v>
      </c>
      <c r="K32" s="7">
        <f t="shared" si="2"/>
        <v>3</v>
      </c>
      <c r="L32" s="7">
        <f t="shared" si="2"/>
        <v>0</v>
      </c>
      <c r="M32" s="7">
        <f t="shared" si="2"/>
        <v>-6</v>
      </c>
      <c r="N32" s="7">
        <f t="shared" si="2"/>
        <v>0</v>
      </c>
      <c r="O32" s="7">
        <f t="shared" si="3"/>
        <v>-3</v>
      </c>
    </row>
    <row r="33" spans="1:15" x14ac:dyDescent="0.35">
      <c r="A33" t="s">
        <v>14</v>
      </c>
      <c r="B33" t="s">
        <v>2</v>
      </c>
      <c r="C33">
        <v>60</v>
      </c>
      <c r="G33" t="s">
        <v>39</v>
      </c>
      <c r="H33">
        <v>1</v>
      </c>
      <c r="J33" s="6" t="s">
        <v>17</v>
      </c>
      <c r="K33" s="7">
        <f t="shared" si="2"/>
        <v>-7</v>
      </c>
      <c r="L33" s="7">
        <f t="shared" si="2"/>
        <v>-4</v>
      </c>
      <c r="M33" s="7">
        <f t="shared" si="2"/>
        <v>1</v>
      </c>
      <c r="N33" s="7">
        <f t="shared" si="2"/>
        <v>0</v>
      </c>
      <c r="O33" s="7">
        <f t="shared" si="3"/>
        <v>-10</v>
      </c>
    </row>
    <row r="34" spans="1:15" x14ac:dyDescent="0.35">
      <c r="B34" t="s">
        <v>13</v>
      </c>
      <c r="C34">
        <v>6</v>
      </c>
      <c r="G34" t="s">
        <v>28</v>
      </c>
      <c r="H34">
        <v>2</v>
      </c>
      <c r="J34" s="6" t="s">
        <v>20</v>
      </c>
      <c r="K34" s="7">
        <f t="shared" si="2"/>
        <v>-5</v>
      </c>
      <c r="L34" s="7">
        <f t="shared" si="2"/>
        <v>0</v>
      </c>
      <c r="M34" s="7">
        <f t="shared" si="2"/>
        <v>-4</v>
      </c>
      <c r="N34" s="7">
        <f t="shared" si="2"/>
        <v>0</v>
      </c>
      <c r="O34" s="7">
        <f t="shared" si="3"/>
        <v>-9</v>
      </c>
    </row>
    <row r="35" spans="1:15" x14ac:dyDescent="0.35">
      <c r="B35" t="s">
        <v>47</v>
      </c>
      <c r="C35">
        <v>1</v>
      </c>
      <c r="G35" t="s">
        <v>21</v>
      </c>
      <c r="H35">
        <v>1</v>
      </c>
      <c r="J35" s="6" t="s">
        <v>11</v>
      </c>
      <c r="K35" s="7">
        <f t="shared" si="2"/>
        <v>-7</v>
      </c>
      <c r="L35" s="7">
        <f t="shared" si="2"/>
        <v>-1</v>
      </c>
      <c r="M35" s="7">
        <f t="shared" si="2"/>
        <v>-2</v>
      </c>
      <c r="N35" s="7">
        <f t="shared" si="2"/>
        <v>0</v>
      </c>
      <c r="O35" s="7">
        <f t="shared" si="3"/>
        <v>-10</v>
      </c>
    </row>
    <row r="36" spans="1:15" x14ac:dyDescent="0.35">
      <c r="B36" t="s">
        <v>3</v>
      </c>
      <c r="C36">
        <v>11</v>
      </c>
      <c r="G36" t="s">
        <v>40</v>
      </c>
      <c r="H36">
        <v>1</v>
      </c>
      <c r="J36" s="6" t="s">
        <v>23</v>
      </c>
      <c r="K36" s="7">
        <f t="shared" si="2"/>
        <v>-23</v>
      </c>
      <c r="L36" s="7">
        <f t="shared" si="2"/>
        <v>3</v>
      </c>
      <c r="M36" s="7">
        <f t="shared" si="2"/>
        <v>5</v>
      </c>
      <c r="N36" s="7">
        <f t="shared" si="2"/>
        <v>0</v>
      </c>
      <c r="O36" s="7">
        <f t="shared" si="3"/>
        <v>-15</v>
      </c>
    </row>
    <row r="37" spans="1:15" x14ac:dyDescent="0.35">
      <c r="B37" t="s">
        <v>48</v>
      </c>
      <c r="C37">
        <v>1</v>
      </c>
      <c r="G37" t="s">
        <v>41</v>
      </c>
      <c r="H37">
        <v>12</v>
      </c>
      <c r="J37" s="6" t="s">
        <v>26</v>
      </c>
      <c r="K37" s="7">
        <f t="shared" si="2"/>
        <v>52</v>
      </c>
      <c r="L37" s="7">
        <f t="shared" si="2"/>
        <v>2</v>
      </c>
      <c r="M37" s="7">
        <f t="shared" si="2"/>
        <v>15</v>
      </c>
      <c r="N37" s="7">
        <f t="shared" si="2"/>
        <v>0</v>
      </c>
      <c r="O37" s="7">
        <f t="shared" si="3"/>
        <v>69</v>
      </c>
    </row>
    <row r="38" spans="1:15" x14ac:dyDescent="0.35">
      <c r="B38" t="s">
        <v>15</v>
      </c>
      <c r="C38">
        <v>14</v>
      </c>
      <c r="F38" t="s">
        <v>42</v>
      </c>
      <c r="H38">
        <v>96</v>
      </c>
      <c r="K38" s="8">
        <f>SUM(K30:K37)</f>
        <v>0</v>
      </c>
      <c r="L38" s="8">
        <f>SUM(L30:L37)</f>
        <v>0</v>
      </c>
      <c r="M38" s="8">
        <f>SUM(M30:M37)</f>
        <v>0</v>
      </c>
      <c r="N38" s="8">
        <f>SUM(N30:N37)</f>
        <v>0</v>
      </c>
      <c r="O38" s="8">
        <f>SUM(O30:O37)</f>
        <v>0</v>
      </c>
    </row>
    <row r="39" spans="1:15" x14ac:dyDescent="0.35">
      <c r="B39" t="s">
        <v>25</v>
      </c>
      <c r="C39">
        <v>2</v>
      </c>
      <c r="F39" t="s">
        <v>12</v>
      </c>
      <c r="G39" t="s">
        <v>2</v>
      </c>
      <c r="H39">
        <v>70</v>
      </c>
    </row>
    <row r="40" spans="1:15" x14ac:dyDescent="0.35">
      <c r="B40" t="s">
        <v>28</v>
      </c>
      <c r="C40">
        <v>2</v>
      </c>
      <c r="G40" t="s">
        <v>3</v>
      </c>
      <c r="H40">
        <v>10</v>
      </c>
    </row>
    <row r="41" spans="1:15" x14ac:dyDescent="0.35">
      <c r="B41" t="s">
        <v>21</v>
      </c>
      <c r="C41">
        <v>2</v>
      </c>
      <c r="G41" t="s">
        <v>15</v>
      </c>
      <c r="H41">
        <v>12</v>
      </c>
    </row>
    <row r="42" spans="1:15" x14ac:dyDescent="0.35">
      <c r="A42" t="s">
        <v>49</v>
      </c>
      <c r="C42">
        <v>99</v>
      </c>
      <c r="G42" t="s">
        <v>25</v>
      </c>
      <c r="H42">
        <v>1</v>
      </c>
    </row>
    <row r="43" spans="1:15" x14ac:dyDescent="0.35">
      <c r="A43" t="s">
        <v>17</v>
      </c>
      <c r="B43" t="s">
        <v>2</v>
      </c>
      <c r="C43">
        <v>55</v>
      </c>
      <c r="G43" t="s">
        <v>28</v>
      </c>
      <c r="H43">
        <v>1</v>
      </c>
    </row>
    <row r="44" spans="1:15" x14ac:dyDescent="0.35">
      <c r="B44" t="s">
        <v>13</v>
      </c>
      <c r="C44">
        <v>23</v>
      </c>
      <c r="G44" t="s">
        <v>30</v>
      </c>
      <c r="H44">
        <v>2</v>
      </c>
    </row>
    <row r="45" spans="1:15" x14ac:dyDescent="0.35">
      <c r="B45" t="s">
        <v>47</v>
      </c>
      <c r="C45">
        <v>3</v>
      </c>
      <c r="F45" t="s">
        <v>46</v>
      </c>
      <c r="H45">
        <v>96</v>
      </c>
    </row>
    <row r="46" spans="1:15" x14ac:dyDescent="0.35">
      <c r="B46" t="s">
        <v>3</v>
      </c>
      <c r="C46">
        <v>11</v>
      </c>
      <c r="F46" t="s">
        <v>14</v>
      </c>
      <c r="G46" t="s">
        <v>2</v>
      </c>
      <c r="H46">
        <v>64</v>
      </c>
    </row>
    <row r="47" spans="1:15" x14ac:dyDescent="0.35">
      <c r="B47" t="s">
        <v>48</v>
      </c>
      <c r="C47">
        <v>3</v>
      </c>
      <c r="G47" t="s">
        <v>13</v>
      </c>
      <c r="H47">
        <v>5</v>
      </c>
    </row>
    <row r="48" spans="1:15" x14ac:dyDescent="0.35">
      <c r="B48" t="s">
        <v>15</v>
      </c>
      <c r="C48">
        <v>6</v>
      </c>
      <c r="G48" t="s">
        <v>3</v>
      </c>
      <c r="H48">
        <v>11</v>
      </c>
    </row>
    <row r="49" spans="1:8" x14ac:dyDescent="0.35">
      <c r="B49" t="s">
        <v>50</v>
      </c>
      <c r="C49">
        <v>1</v>
      </c>
      <c r="G49" t="s">
        <v>48</v>
      </c>
      <c r="H49">
        <v>1</v>
      </c>
    </row>
    <row r="50" spans="1:8" x14ac:dyDescent="0.35">
      <c r="B50" t="s">
        <v>51</v>
      </c>
      <c r="C50">
        <v>1</v>
      </c>
      <c r="G50" t="s">
        <v>15</v>
      </c>
      <c r="H50">
        <v>10</v>
      </c>
    </row>
    <row r="51" spans="1:8" x14ac:dyDescent="0.35">
      <c r="B51" t="s">
        <v>21</v>
      </c>
      <c r="C51">
        <v>1</v>
      </c>
      <c r="G51" t="s">
        <v>25</v>
      </c>
      <c r="H51">
        <v>2</v>
      </c>
    </row>
    <row r="52" spans="1:8" x14ac:dyDescent="0.35">
      <c r="B52" t="s">
        <v>30</v>
      </c>
      <c r="C52">
        <v>1</v>
      </c>
      <c r="G52" t="s">
        <v>28</v>
      </c>
      <c r="H52">
        <v>2</v>
      </c>
    </row>
    <row r="53" spans="1:8" x14ac:dyDescent="0.35">
      <c r="B53" t="s">
        <v>52</v>
      </c>
      <c r="C53">
        <v>1</v>
      </c>
      <c r="G53" t="s">
        <v>21</v>
      </c>
      <c r="H53">
        <v>1</v>
      </c>
    </row>
    <row r="54" spans="1:8" x14ac:dyDescent="0.35">
      <c r="A54" t="s">
        <v>53</v>
      </c>
      <c r="C54">
        <v>106</v>
      </c>
      <c r="F54" t="s">
        <v>49</v>
      </c>
      <c r="H54">
        <v>96</v>
      </c>
    </row>
    <row r="55" spans="1:8" x14ac:dyDescent="0.35">
      <c r="A55" t="s">
        <v>20</v>
      </c>
      <c r="B55" t="s">
        <v>2</v>
      </c>
      <c r="C55">
        <v>68</v>
      </c>
      <c r="F55" t="s">
        <v>17</v>
      </c>
      <c r="G55" t="s">
        <v>2</v>
      </c>
      <c r="H55">
        <v>48</v>
      </c>
    </row>
    <row r="56" spans="1:8" x14ac:dyDescent="0.35">
      <c r="B56" t="s">
        <v>13</v>
      </c>
      <c r="C56">
        <v>6</v>
      </c>
      <c r="G56" t="s">
        <v>13</v>
      </c>
      <c r="H56">
        <v>23</v>
      </c>
    </row>
    <row r="57" spans="1:8" x14ac:dyDescent="0.35">
      <c r="B57" t="s">
        <v>47</v>
      </c>
      <c r="C57">
        <v>1</v>
      </c>
      <c r="G57" t="s">
        <v>47</v>
      </c>
      <c r="H57">
        <v>4</v>
      </c>
    </row>
    <row r="58" spans="1:8" x14ac:dyDescent="0.35">
      <c r="B58" t="s">
        <v>3</v>
      </c>
      <c r="C58">
        <v>10</v>
      </c>
      <c r="G58" t="s">
        <v>3</v>
      </c>
      <c r="H58">
        <v>7</v>
      </c>
    </row>
    <row r="59" spans="1:8" x14ac:dyDescent="0.35">
      <c r="B59" t="s">
        <v>48</v>
      </c>
      <c r="C59">
        <v>2</v>
      </c>
      <c r="G59" t="s">
        <v>48</v>
      </c>
      <c r="H59">
        <v>3</v>
      </c>
    </row>
    <row r="60" spans="1:8" x14ac:dyDescent="0.35">
      <c r="B60" t="s">
        <v>15</v>
      </c>
      <c r="C60">
        <v>11</v>
      </c>
      <c r="G60" t="s">
        <v>15</v>
      </c>
      <c r="H60">
        <v>6</v>
      </c>
    </row>
    <row r="61" spans="1:8" x14ac:dyDescent="0.35">
      <c r="B61" t="s">
        <v>25</v>
      </c>
      <c r="C61">
        <v>1</v>
      </c>
      <c r="G61" t="s">
        <v>50</v>
      </c>
      <c r="H61">
        <v>1</v>
      </c>
    </row>
    <row r="62" spans="1:8" x14ac:dyDescent="0.35">
      <c r="B62" t="s">
        <v>28</v>
      </c>
      <c r="C62">
        <v>1</v>
      </c>
      <c r="G62" t="s">
        <v>51</v>
      </c>
      <c r="H62">
        <v>1</v>
      </c>
    </row>
    <row r="63" spans="1:8" x14ac:dyDescent="0.35">
      <c r="B63" t="s">
        <v>21</v>
      </c>
      <c r="C63">
        <v>3</v>
      </c>
      <c r="G63" t="s">
        <v>21</v>
      </c>
      <c r="H63">
        <v>1</v>
      </c>
    </row>
    <row r="64" spans="1:8" x14ac:dyDescent="0.35">
      <c r="B64" t="s">
        <v>54</v>
      </c>
      <c r="C64">
        <v>1</v>
      </c>
      <c r="G64" t="s">
        <v>30</v>
      </c>
      <c r="H64">
        <v>1</v>
      </c>
    </row>
    <row r="65" spans="1:8" x14ac:dyDescent="0.35">
      <c r="B65" t="s">
        <v>55</v>
      </c>
      <c r="C65">
        <v>1</v>
      </c>
      <c r="G65" t="s">
        <v>52</v>
      </c>
      <c r="H65">
        <v>1</v>
      </c>
    </row>
    <row r="66" spans="1:8" x14ac:dyDescent="0.35">
      <c r="A66" t="s">
        <v>56</v>
      </c>
      <c r="C66">
        <v>105</v>
      </c>
      <c r="F66" t="s">
        <v>53</v>
      </c>
      <c r="H66">
        <v>96</v>
      </c>
    </row>
    <row r="67" spans="1:8" x14ac:dyDescent="0.35">
      <c r="A67" t="s">
        <v>26</v>
      </c>
      <c r="B67" t="s">
        <v>2</v>
      </c>
      <c r="C67">
        <v>73</v>
      </c>
      <c r="F67" t="s">
        <v>20</v>
      </c>
      <c r="G67" t="s">
        <v>2</v>
      </c>
      <c r="H67">
        <v>64</v>
      </c>
    </row>
    <row r="68" spans="1:8" x14ac:dyDescent="0.35">
      <c r="B68" t="s">
        <v>13</v>
      </c>
      <c r="C68">
        <v>1</v>
      </c>
      <c r="G68" t="s">
        <v>13</v>
      </c>
      <c r="H68">
        <v>6</v>
      </c>
    </row>
    <row r="69" spans="1:8" x14ac:dyDescent="0.35">
      <c r="B69" t="s">
        <v>16</v>
      </c>
      <c r="C69">
        <v>1</v>
      </c>
      <c r="G69" t="s">
        <v>47</v>
      </c>
      <c r="H69">
        <v>1</v>
      </c>
    </row>
    <row r="70" spans="1:8" x14ac:dyDescent="0.35">
      <c r="B70" t="s">
        <v>19</v>
      </c>
      <c r="C70">
        <v>1</v>
      </c>
      <c r="G70" t="s">
        <v>3</v>
      </c>
      <c r="H70">
        <v>10</v>
      </c>
    </row>
    <row r="71" spans="1:8" x14ac:dyDescent="0.35">
      <c r="B71" t="s">
        <v>3</v>
      </c>
      <c r="C71">
        <v>11</v>
      </c>
      <c r="G71" t="s">
        <v>48</v>
      </c>
      <c r="H71">
        <v>2</v>
      </c>
    </row>
    <row r="72" spans="1:8" x14ac:dyDescent="0.35">
      <c r="B72" t="s">
        <v>15</v>
      </c>
      <c r="C72">
        <v>10</v>
      </c>
      <c r="G72" t="s">
        <v>15</v>
      </c>
      <c r="H72">
        <v>7</v>
      </c>
    </row>
    <row r="73" spans="1:8" x14ac:dyDescent="0.35">
      <c r="B73" t="s">
        <v>25</v>
      </c>
      <c r="C73">
        <v>1</v>
      </c>
      <c r="G73" t="s">
        <v>25</v>
      </c>
      <c r="H73">
        <v>1</v>
      </c>
    </row>
    <row r="74" spans="1:8" x14ac:dyDescent="0.35">
      <c r="B74" t="s">
        <v>28</v>
      </c>
      <c r="C74">
        <v>1</v>
      </c>
      <c r="G74" t="s">
        <v>21</v>
      </c>
      <c r="H74">
        <v>3</v>
      </c>
    </row>
    <row r="75" spans="1:8" x14ac:dyDescent="0.35">
      <c r="B75" t="s">
        <v>21</v>
      </c>
      <c r="C75">
        <v>2</v>
      </c>
      <c r="G75" t="s">
        <v>54</v>
      </c>
      <c r="H75">
        <v>1</v>
      </c>
    </row>
    <row r="76" spans="1:8" x14ac:dyDescent="0.35">
      <c r="B76" t="s">
        <v>30</v>
      </c>
      <c r="C76">
        <v>2</v>
      </c>
      <c r="G76" t="s">
        <v>55</v>
      </c>
      <c r="H76">
        <v>1</v>
      </c>
    </row>
    <row r="77" spans="1:8" x14ac:dyDescent="0.35">
      <c r="B77" t="s">
        <v>32</v>
      </c>
      <c r="C77">
        <v>1</v>
      </c>
      <c r="F77" t="s">
        <v>56</v>
      </c>
      <c r="H77">
        <v>96</v>
      </c>
    </row>
    <row r="78" spans="1:8" x14ac:dyDescent="0.35">
      <c r="B78" t="s">
        <v>54</v>
      </c>
      <c r="C78">
        <v>1</v>
      </c>
      <c r="F78" t="s">
        <v>26</v>
      </c>
      <c r="G78" t="s">
        <v>2</v>
      </c>
      <c r="H78">
        <v>50</v>
      </c>
    </row>
    <row r="79" spans="1:8" x14ac:dyDescent="0.35">
      <c r="B79" t="s">
        <v>33</v>
      </c>
      <c r="C79">
        <v>1</v>
      </c>
      <c r="G79" t="s">
        <v>13</v>
      </c>
      <c r="H79">
        <v>1</v>
      </c>
    </row>
    <row r="80" spans="1:8" x14ac:dyDescent="0.35">
      <c r="A80" t="s">
        <v>57</v>
      </c>
      <c r="C80">
        <v>106</v>
      </c>
      <c r="G80" t="s">
        <v>3</v>
      </c>
      <c r="H80">
        <v>2</v>
      </c>
    </row>
    <row r="81" spans="1:8" x14ac:dyDescent="0.35">
      <c r="A81" t="s">
        <v>58</v>
      </c>
      <c r="C81">
        <v>741</v>
      </c>
      <c r="G81" t="s">
        <v>15</v>
      </c>
      <c r="H81">
        <v>12</v>
      </c>
    </row>
    <row r="82" spans="1:8" x14ac:dyDescent="0.35">
      <c r="G82" t="s">
        <v>28</v>
      </c>
      <c r="H82">
        <v>1</v>
      </c>
    </row>
    <row r="83" spans="1:8" x14ac:dyDescent="0.35">
      <c r="G83" t="s">
        <v>21</v>
      </c>
      <c r="H83">
        <v>2</v>
      </c>
    </row>
    <row r="84" spans="1:8" x14ac:dyDescent="0.35">
      <c r="G84" t="s">
        <v>54</v>
      </c>
      <c r="H84">
        <v>1</v>
      </c>
    </row>
    <row r="85" spans="1:8" x14ac:dyDescent="0.35">
      <c r="F85" t="s">
        <v>57</v>
      </c>
      <c r="H85">
        <v>69</v>
      </c>
    </row>
    <row r="86" spans="1:8" x14ac:dyDescent="0.35">
      <c r="F86" t="s">
        <v>58</v>
      </c>
      <c r="H86">
        <v>741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C06F-40A8-4BA9-B8E2-7886A5BE90CB}">
  <dimension ref="A1:G742"/>
  <sheetViews>
    <sheetView zoomScale="110" zoomScaleNormal="110" workbookViewId="0">
      <pane ySplit="1" topLeftCell="A593" activePane="bottomLeft" state="frozen"/>
      <selection activeCell="D1" sqref="D1"/>
      <selection pane="bottomLeft" activeCell="D1" sqref="D1:D1048576"/>
    </sheetView>
  </sheetViews>
  <sheetFormatPr defaultRowHeight="14.5" x14ac:dyDescent="0.35"/>
  <cols>
    <col min="1" max="1" width="18.7265625" customWidth="1"/>
    <col min="2" max="2" width="27.7265625" customWidth="1"/>
    <col min="3" max="3" width="22" customWidth="1"/>
    <col min="4" max="4" width="46.7265625" customWidth="1"/>
    <col min="5" max="5" width="9.453125" customWidth="1"/>
    <col min="6" max="6" width="21" style="1" customWidth="1"/>
    <col min="7" max="7" width="20.1796875" customWidth="1"/>
  </cols>
  <sheetData>
    <row r="1" spans="1:7" x14ac:dyDescent="0.35">
      <c r="A1" s="4" t="s">
        <v>7</v>
      </c>
      <c r="B1" s="4" t="s">
        <v>8</v>
      </c>
      <c r="C1" s="4" t="s">
        <v>59</v>
      </c>
      <c r="D1" s="4" t="s">
        <v>60</v>
      </c>
      <c r="E1" s="4" t="s">
        <v>61</v>
      </c>
      <c r="F1" s="5" t="s">
        <v>62</v>
      </c>
      <c r="G1" s="4" t="s">
        <v>9</v>
      </c>
    </row>
    <row r="2" spans="1:7" x14ac:dyDescent="0.35">
      <c r="A2" t="s">
        <v>10</v>
      </c>
      <c r="B2" t="s">
        <v>2</v>
      </c>
      <c r="C2" t="s">
        <v>63</v>
      </c>
      <c r="D2" t="s">
        <v>64</v>
      </c>
      <c r="E2" t="s">
        <v>65</v>
      </c>
      <c r="F2" s="1" t="s">
        <v>66</v>
      </c>
      <c r="G2" s="9" t="s">
        <v>10</v>
      </c>
    </row>
    <row r="3" spans="1:7" x14ac:dyDescent="0.35">
      <c r="A3" t="s">
        <v>10</v>
      </c>
      <c r="B3" t="s">
        <v>2</v>
      </c>
      <c r="C3" t="s">
        <v>67</v>
      </c>
      <c r="D3" t="s">
        <v>68</v>
      </c>
      <c r="E3" t="s">
        <v>69</v>
      </c>
      <c r="F3" s="1" t="s">
        <v>66</v>
      </c>
      <c r="G3" s="9" t="s">
        <v>10</v>
      </c>
    </row>
    <row r="4" spans="1:7" x14ac:dyDescent="0.35">
      <c r="A4" t="s">
        <v>10</v>
      </c>
      <c r="B4" t="s">
        <v>2</v>
      </c>
      <c r="C4" t="s">
        <v>70</v>
      </c>
      <c r="D4" t="s">
        <v>71</v>
      </c>
      <c r="E4" t="s">
        <v>69</v>
      </c>
      <c r="F4" s="1" t="s">
        <v>66</v>
      </c>
      <c r="G4" s="9" t="s">
        <v>10</v>
      </c>
    </row>
    <row r="5" spans="1:7" x14ac:dyDescent="0.35">
      <c r="A5" t="s">
        <v>10</v>
      </c>
      <c r="B5" t="s">
        <v>2</v>
      </c>
      <c r="C5" t="s">
        <v>72</v>
      </c>
      <c r="D5" t="s">
        <v>73</v>
      </c>
      <c r="E5" t="s">
        <v>69</v>
      </c>
      <c r="F5" s="1" t="s">
        <v>66</v>
      </c>
      <c r="G5" s="9" t="s">
        <v>10</v>
      </c>
    </row>
    <row r="6" spans="1:7" x14ac:dyDescent="0.35">
      <c r="A6" t="s">
        <v>10</v>
      </c>
      <c r="B6" t="s">
        <v>2</v>
      </c>
      <c r="C6" t="s">
        <v>74</v>
      </c>
      <c r="D6" t="s">
        <v>75</v>
      </c>
      <c r="E6" t="s">
        <v>76</v>
      </c>
      <c r="F6" s="1" t="s">
        <v>66</v>
      </c>
      <c r="G6" s="9" t="s">
        <v>10</v>
      </c>
    </row>
    <row r="7" spans="1:7" x14ac:dyDescent="0.35">
      <c r="A7" t="s">
        <v>10</v>
      </c>
      <c r="B7" t="s">
        <v>2</v>
      </c>
      <c r="C7" t="s">
        <v>77</v>
      </c>
      <c r="D7" t="s">
        <v>78</v>
      </c>
      <c r="E7" t="s">
        <v>76</v>
      </c>
      <c r="F7" s="1" t="s">
        <v>66</v>
      </c>
      <c r="G7" s="9" t="s">
        <v>10</v>
      </c>
    </row>
    <row r="8" spans="1:7" x14ac:dyDescent="0.35">
      <c r="A8" t="s">
        <v>10</v>
      </c>
      <c r="B8" t="s">
        <v>2</v>
      </c>
      <c r="C8" t="s">
        <v>79</v>
      </c>
      <c r="D8" t="s">
        <v>80</v>
      </c>
      <c r="E8" t="s">
        <v>81</v>
      </c>
      <c r="F8" s="1" t="s">
        <v>66</v>
      </c>
      <c r="G8" s="9" t="s">
        <v>10</v>
      </c>
    </row>
    <row r="9" spans="1:7" x14ac:dyDescent="0.35">
      <c r="A9" t="s">
        <v>10</v>
      </c>
      <c r="B9" t="s">
        <v>2</v>
      </c>
      <c r="C9" t="s">
        <v>82</v>
      </c>
      <c r="D9" t="s">
        <v>83</v>
      </c>
      <c r="E9" t="s">
        <v>81</v>
      </c>
      <c r="F9" s="1" t="s">
        <v>66</v>
      </c>
      <c r="G9" s="9" t="s">
        <v>10</v>
      </c>
    </row>
    <row r="10" spans="1:7" x14ac:dyDescent="0.35">
      <c r="A10" t="s">
        <v>10</v>
      </c>
      <c r="B10" t="s">
        <v>2</v>
      </c>
      <c r="C10" t="s">
        <v>84</v>
      </c>
      <c r="D10" t="s">
        <v>85</v>
      </c>
      <c r="E10" t="s">
        <v>86</v>
      </c>
      <c r="F10" s="1" t="s">
        <v>66</v>
      </c>
      <c r="G10" s="9" t="s">
        <v>10</v>
      </c>
    </row>
    <row r="11" spans="1:7" x14ac:dyDescent="0.35">
      <c r="A11" t="s">
        <v>10</v>
      </c>
      <c r="B11" t="s">
        <v>2</v>
      </c>
      <c r="C11" t="s">
        <v>87</v>
      </c>
      <c r="D11" t="s">
        <v>88</v>
      </c>
      <c r="E11" t="s">
        <v>89</v>
      </c>
      <c r="F11" s="1" t="s">
        <v>66</v>
      </c>
      <c r="G11" s="9" t="s">
        <v>10</v>
      </c>
    </row>
    <row r="12" spans="1:7" x14ac:dyDescent="0.35">
      <c r="A12" t="s">
        <v>10</v>
      </c>
      <c r="B12" t="s">
        <v>2</v>
      </c>
      <c r="C12" t="s">
        <v>90</v>
      </c>
      <c r="D12" t="s">
        <v>91</v>
      </c>
      <c r="E12" t="s">
        <v>92</v>
      </c>
      <c r="F12" s="1" t="s">
        <v>66</v>
      </c>
      <c r="G12" s="9" t="s">
        <v>10</v>
      </c>
    </row>
    <row r="13" spans="1:7" x14ac:dyDescent="0.35">
      <c r="A13" t="s">
        <v>10</v>
      </c>
      <c r="B13" t="s">
        <v>2</v>
      </c>
      <c r="C13" t="s">
        <v>93</v>
      </c>
      <c r="D13" t="s">
        <v>94</v>
      </c>
      <c r="E13" t="s">
        <v>95</v>
      </c>
      <c r="F13" s="1" t="s">
        <v>66</v>
      </c>
      <c r="G13" s="9" t="s">
        <v>10</v>
      </c>
    </row>
    <row r="14" spans="1:7" x14ac:dyDescent="0.35">
      <c r="A14" t="s">
        <v>10</v>
      </c>
      <c r="B14" t="s">
        <v>2</v>
      </c>
      <c r="C14" t="s">
        <v>96</v>
      </c>
      <c r="D14" t="s">
        <v>97</v>
      </c>
      <c r="E14" t="s">
        <v>98</v>
      </c>
      <c r="F14" s="1" t="s">
        <v>66</v>
      </c>
      <c r="G14" s="9" t="s">
        <v>10</v>
      </c>
    </row>
    <row r="15" spans="1:7" x14ac:dyDescent="0.35">
      <c r="A15" t="s">
        <v>10</v>
      </c>
      <c r="B15" t="s">
        <v>2</v>
      </c>
      <c r="C15" t="s">
        <v>99</v>
      </c>
      <c r="D15" t="s">
        <v>100</v>
      </c>
      <c r="E15" t="s">
        <v>101</v>
      </c>
      <c r="F15" s="1" t="s">
        <v>66</v>
      </c>
      <c r="G15" s="9" t="s">
        <v>11</v>
      </c>
    </row>
    <row r="16" spans="1:7" x14ac:dyDescent="0.35">
      <c r="A16" t="s">
        <v>10</v>
      </c>
      <c r="B16" t="s">
        <v>2</v>
      </c>
      <c r="C16" t="s">
        <v>102</v>
      </c>
      <c r="D16" t="s">
        <v>103</v>
      </c>
      <c r="E16" t="s">
        <v>65</v>
      </c>
      <c r="F16" s="1" t="s">
        <v>66</v>
      </c>
      <c r="G16" s="9" t="s">
        <v>10</v>
      </c>
    </row>
    <row r="17" spans="1:7" x14ac:dyDescent="0.35">
      <c r="A17" t="s">
        <v>10</v>
      </c>
      <c r="B17" t="s">
        <v>2</v>
      </c>
      <c r="C17" t="s">
        <v>104</v>
      </c>
      <c r="D17" t="s">
        <v>105</v>
      </c>
      <c r="E17" t="s">
        <v>101</v>
      </c>
      <c r="F17" s="1" t="s">
        <v>66</v>
      </c>
      <c r="G17" s="9" t="s">
        <v>10</v>
      </c>
    </row>
    <row r="18" spans="1:7" x14ac:dyDescent="0.35">
      <c r="A18" t="s">
        <v>10</v>
      </c>
      <c r="B18" t="s">
        <v>2</v>
      </c>
      <c r="C18" t="s">
        <v>106</v>
      </c>
      <c r="D18" t="s">
        <v>107</v>
      </c>
      <c r="E18" t="s">
        <v>101</v>
      </c>
      <c r="F18" s="1" t="s">
        <v>66</v>
      </c>
      <c r="G18" s="9" t="s">
        <v>10</v>
      </c>
    </row>
    <row r="19" spans="1:7" x14ac:dyDescent="0.35">
      <c r="A19" t="s">
        <v>10</v>
      </c>
      <c r="B19" t="s">
        <v>2</v>
      </c>
      <c r="C19" t="s">
        <v>108</v>
      </c>
      <c r="D19" t="s">
        <v>109</v>
      </c>
      <c r="E19" t="s">
        <v>110</v>
      </c>
      <c r="F19" s="1" t="s">
        <v>66</v>
      </c>
      <c r="G19" s="9" t="s">
        <v>10</v>
      </c>
    </row>
    <row r="20" spans="1:7" x14ac:dyDescent="0.35">
      <c r="A20" t="s">
        <v>10</v>
      </c>
      <c r="B20" t="s">
        <v>2</v>
      </c>
      <c r="C20" t="s">
        <v>111</v>
      </c>
      <c r="D20" t="s">
        <v>112</v>
      </c>
      <c r="E20" t="s">
        <v>81</v>
      </c>
      <c r="F20" s="1" t="s">
        <v>66</v>
      </c>
      <c r="G20" s="9" t="s">
        <v>10</v>
      </c>
    </row>
    <row r="21" spans="1:7" x14ac:dyDescent="0.35">
      <c r="A21" t="s">
        <v>10</v>
      </c>
      <c r="B21" t="s">
        <v>2</v>
      </c>
      <c r="C21" t="s">
        <v>113</v>
      </c>
      <c r="D21" t="s">
        <v>114</v>
      </c>
      <c r="E21" t="s">
        <v>110</v>
      </c>
      <c r="F21" s="1" t="s">
        <v>66</v>
      </c>
      <c r="G21" s="9" t="s">
        <v>10</v>
      </c>
    </row>
    <row r="22" spans="1:7" x14ac:dyDescent="0.35">
      <c r="A22" t="s">
        <v>10</v>
      </c>
      <c r="B22" t="s">
        <v>2</v>
      </c>
      <c r="C22" t="s">
        <v>115</v>
      </c>
      <c r="D22" t="s">
        <v>116</v>
      </c>
      <c r="E22" t="s">
        <v>76</v>
      </c>
      <c r="F22" s="1" t="s">
        <v>66</v>
      </c>
      <c r="G22" s="9" t="s">
        <v>10</v>
      </c>
    </row>
    <row r="23" spans="1:7" x14ac:dyDescent="0.35">
      <c r="A23" t="s">
        <v>10</v>
      </c>
      <c r="B23" t="s">
        <v>2</v>
      </c>
      <c r="C23" t="s">
        <v>117</v>
      </c>
      <c r="D23" t="s">
        <v>118</v>
      </c>
      <c r="E23" t="s">
        <v>101</v>
      </c>
      <c r="F23" s="1" t="s">
        <v>66</v>
      </c>
      <c r="G23" s="9" t="s">
        <v>11</v>
      </c>
    </row>
    <row r="24" spans="1:7" x14ac:dyDescent="0.35">
      <c r="A24" t="s">
        <v>10</v>
      </c>
      <c r="B24" t="s">
        <v>2</v>
      </c>
      <c r="C24" t="s">
        <v>119</v>
      </c>
      <c r="D24" t="s">
        <v>120</v>
      </c>
      <c r="E24" t="s">
        <v>121</v>
      </c>
      <c r="F24" s="1" t="s">
        <v>66</v>
      </c>
      <c r="G24" s="9" t="s">
        <v>10</v>
      </c>
    </row>
    <row r="25" spans="1:7" x14ac:dyDescent="0.35">
      <c r="A25" t="s">
        <v>10</v>
      </c>
      <c r="B25" t="s">
        <v>2</v>
      </c>
      <c r="C25" t="s">
        <v>122</v>
      </c>
      <c r="D25" t="s">
        <v>123</v>
      </c>
      <c r="E25" t="s">
        <v>89</v>
      </c>
      <c r="F25" s="1" t="s">
        <v>66</v>
      </c>
      <c r="G25" s="9" t="s">
        <v>10</v>
      </c>
    </row>
    <row r="26" spans="1:7" x14ac:dyDescent="0.35">
      <c r="A26" t="s">
        <v>10</v>
      </c>
      <c r="B26" t="s">
        <v>15</v>
      </c>
      <c r="C26" t="s">
        <v>124</v>
      </c>
      <c r="D26" t="s">
        <v>125</v>
      </c>
      <c r="E26" t="s">
        <v>126</v>
      </c>
      <c r="F26" s="1" t="s">
        <v>66</v>
      </c>
      <c r="G26" s="9" t="s">
        <v>10</v>
      </c>
    </row>
    <row r="27" spans="1:7" x14ac:dyDescent="0.35">
      <c r="A27" t="s">
        <v>10</v>
      </c>
      <c r="B27" t="s">
        <v>2</v>
      </c>
      <c r="C27" t="s">
        <v>127</v>
      </c>
      <c r="D27" t="s">
        <v>128</v>
      </c>
      <c r="E27" t="s">
        <v>65</v>
      </c>
      <c r="F27" s="1" t="s">
        <v>66</v>
      </c>
      <c r="G27" s="9" t="s">
        <v>10</v>
      </c>
    </row>
    <row r="28" spans="1:7" x14ac:dyDescent="0.35">
      <c r="A28" t="s">
        <v>10</v>
      </c>
      <c r="B28" t="s">
        <v>2</v>
      </c>
      <c r="C28" t="s">
        <v>129</v>
      </c>
      <c r="D28" t="s">
        <v>130</v>
      </c>
      <c r="E28" t="s">
        <v>89</v>
      </c>
      <c r="F28" s="1" t="s">
        <v>66</v>
      </c>
      <c r="G28" s="9" t="s">
        <v>10</v>
      </c>
    </row>
    <row r="29" spans="1:7" x14ac:dyDescent="0.35">
      <c r="A29" t="s">
        <v>10</v>
      </c>
      <c r="B29" t="s">
        <v>2</v>
      </c>
      <c r="C29" t="s">
        <v>131</v>
      </c>
      <c r="D29" t="s">
        <v>132</v>
      </c>
      <c r="E29" t="s">
        <v>95</v>
      </c>
      <c r="F29" s="1" t="s">
        <v>66</v>
      </c>
      <c r="G29" s="9" t="s">
        <v>10</v>
      </c>
    </row>
    <row r="30" spans="1:7" x14ac:dyDescent="0.35">
      <c r="A30" t="s">
        <v>10</v>
      </c>
      <c r="B30" t="s">
        <v>18</v>
      </c>
      <c r="C30" t="s">
        <v>133</v>
      </c>
      <c r="D30" t="s">
        <v>134</v>
      </c>
      <c r="E30" t="s">
        <v>126</v>
      </c>
      <c r="F30" s="1" t="s">
        <v>66</v>
      </c>
      <c r="G30" s="9" t="s">
        <v>10</v>
      </c>
    </row>
    <row r="31" spans="1:7" x14ac:dyDescent="0.35">
      <c r="A31" t="s">
        <v>10</v>
      </c>
      <c r="B31" t="s">
        <v>2</v>
      </c>
      <c r="C31" t="s">
        <v>135</v>
      </c>
      <c r="D31" t="s">
        <v>136</v>
      </c>
      <c r="E31" t="s">
        <v>126</v>
      </c>
      <c r="F31" s="1" t="s">
        <v>66</v>
      </c>
      <c r="G31" s="9" t="s">
        <v>10</v>
      </c>
    </row>
    <row r="32" spans="1:7" x14ac:dyDescent="0.35">
      <c r="A32" t="s">
        <v>10</v>
      </c>
      <c r="B32" t="s">
        <v>2</v>
      </c>
      <c r="C32" t="s">
        <v>137</v>
      </c>
      <c r="D32" t="s">
        <v>138</v>
      </c>
      <c r="E32" t="s">
        <v>110</v>
      </c>
      <c r="F32" s="1" t="s">
        <v>66</v>
      </c>
      <c r="G32" s="9" t="s">
        <v>10</v>
      </c>
    </row>
    <row r="33" spans="1:7" x14ac:dyDescent="0.35">
      <c r="A33" t="s">
        <v>10</v>
      </c>
      <c r="B33" t="s">
        <v>2</v>
      </c>
      <c r="C33" t="s">
        <v>139</v>
      </c>
      <c r="D33" t="s">
        <v>140</v>
      </c>
      <c r="E33" t="s">
        <v>89</v>
      </c>
      <c r="F33" s="1" t="s">
        <v>66</v>
      </c>
      <c r="G33" s="9" t="s">
        <v>10</v>
      </c>
    </row>
    <row r="34" spans="1:7" x14ac:dyDescent="0.35">
      <c r="A34" t="s">
        <v>10</v>
      </c>
      <c r="B34" t="s">
        <v>3</v>
      </c>
      <c r="C34" t="s">
        <v>141</v>
      </c>
      <c r="D34" t="s">
        <v>142</v>
      </c>
      <c r="E34" t="s">
        <v>95</v>
      </c>
      <c r="F34" s="1" t="s">
        <v>66</v>
      </c>
      <c r="G34" s="9" t="s">
        <v>10</v>
      </c>
    </row>
    <row r="35" spans="1:7" x14ac:dyDescent="0.35">
      <c r="A35" t="s">
        <v>10</v>
      </c>
      <c r="B35" t="s">
        <v>18</v>
      </c>
      <c r="C35" t="s">
        <v>143</v>
      </c>
      <c r="D35" t="s">
        <v>144</v>
      </c>
      <c r="E35" t="s">
        <v>95</v>
      </c>
      <c r="F35" s="1" t="s">
        <v>66</v>
      </c>
      <c r="G35" s="9" t="s">
        <v>10</v>
      </c>
    </row>
    <row r="36" spans="1:7" x14ac:dyDescent="0.35">
      <c r="A36" t="s">
        <v>10</v>
      </c>
      <c r="B36" t="s">
        <v>2</v>
      </c>
      <c r="C36" t="s">
        <v>145</v>
      </c>
      <c r="D36" t="s">
        <v>146</v>
      </c>
      <c r="E36" t="s">
        <v>95</v>
      </c>
      <c r="F36" s="1" t="s">
        <v>66</v>
      </c>
      <c r="G36" s="9" t="s">
        <v>10</v>
      </c>
    </row>
    <row r="37" spans="1:7" x14ac:dyDescent="0.35">
      <c r="A37" t="s">
        <v>10</v>
      </c>
      <c r="B37" t="s">
        <v>15</v>
      </c>
      <c r="C37" t="s">
        <v>147</v>
      </c>
      <c r="D37" t="s">
        <v>148</v>
      </c>
      <c r="E37" t="s">
        <v>95</v>
      </c>
      <c r="F37" s="1" t="s">
        <v>66</v>
      </c>
      <c r="G37" s="9" t="s">
        <v>10</v>
      </c>
    </row>
    <row r="38" spans="1:7" x14ac:dyDescent="0.35">
      <c r="A38" t="s">
        <v>10</v>
      </c>
      <c r="B38" t="s">
        <v>2</v>
      </c>
      <c r="C38" t="s">
        <v>149</v>
      </c>
      <c r="D38" t="s">
        <v>150</v>
      </c>
      <c r="E38" t="s">
        <v>95</v>
      </c>
      <c r="F38" s="1" t="s">
        <v>66</v>
      </c>
      <c r="G38" s="9" t="s">
        <v>10</v>
      </c>
    </row>
    <row r="39" spans="1:7" x14ac:dyDescent="0.35">
      <c r="A39" t="s">
        <v>10</v>
      </c>
      <c r="B39" t="s">
        <v>2</v>
      </c>
      <c r="C39" t="s">
        <v>151</v>
      </c>
      <c r="D39" t="s">
        <v>152</v>
      </c>
      <c r="E39" t="s">
        <v>86</v>
      </c>
      <c r="F39" s="1" t="s">
        <v>66</v>
      </c>
      <c r="G39" s="9" t="s">
        <v>10</v>
      </c>
    </row>
    <row r="40" spans="1:7" x14ac:dyDescent="0.35">
      <c r="A40" t="s">
        <v>10</v>
      </c>
      <c r="B40" t="s">
        <v>2</v>
      </c>
      <c r="C40" t="s">
        <v>153</v>
      </c>
      <c r="D40" t="s">
        <v>154</v>
      </c>
      <c r="E40" t="s">
        <v>101</v>
      </c>
      <c r="F40" s="1" t="s">
        <v>66</v>
      </c>
      <c r="G40" s="9" t="s">
        <v>10</v>
      </c>
    </row>
    <row r="41" spans="1:7" x14ac:dyDescent="0.35">
      <c r="A41" t="s">
        <v>10</v>
      </c>
      <c r="B41" t="s">
        <v>2</v>
      </c>
      <c r="C41" t="s">
        <v>155</v>
      </c>
      <c r="D41" t="s">
        <v>156</v>
      </c>
      <c r="E41" t="s">
        <v>157</v>
      </c>
      <c r="F41" s="1" t="s">
        <v>66</v>
      </c>
      <c r="G41" s="9" t="s">
        <v>10</v>
      </c>
    </row>
    <row r="42" spans="1:7" x14ac:dyDescent="0.35">
      <c r="A42" t="s">
        <v>10</v>
      </c>
      <c r="B42" t="s">
        <v>3</v>
      </c>
      <c r="C42" t="s">
        <v>158</v>
      </c>
      <c r="D42" t="s">
        <v>159</v>
      </c>
      <c r="E42" t="s">
        <v>110</v>
      </c>
      <c r="F42" s="1" t="s">
        <v>66</v>
      </c>
      <c r="G42" s="9" t="s">
        <v>10</v>
      </c>
    </row>
    <row r="43" spans="1:7" x14ac:dyDescent="0.35">
      <c r="A43" t="s">
        <v>10</v>
      </c>
      <c r="B43" t="s">
        <v>3</v>
      </c>
      <c r="C43" t="s">
        <v>160</v>
      </c>
      <c r="D43" t="s">
        <v>161</v>
      </c>
      <c r="E43" t="s">
        <v>89</v>
      </c>
      <c r="F43" s="1" t="s">
        <v>66</v>
      </c>
      <c r="G43" s="9" t="s">
        <v>10</v>
      </c>
    </row>
    <row r="44" spans="1:7" x14ac:dyDescent="0.35">
      <c r="A44" t="s">
        <v>10</v>
      </c>
      <c r="B44" t="s">
        <v>18</v>
      </c>
      <c r="C44" t="s">
        <v>162</v>
      </c>
      <c r="D44" t="s">
        <v>163</v>
      </c>
      <c r="E44" t="s">
        <v>126</v>
      </c>
      <c r="F44" s="1" t="s">
        <v>66</v>
      </c>
      <c r="G44" s="9" t="s">
        <v>10</v>
      </c>
    </row>
    <row r="45" spans="1:7" x14ac:dyDescent="0.35">
      <c r="A45" t="s">
        <v>10</v>
      </c>
      <c r="B45" t="s">
        <v>2</v>
      </c>
      <c r="C45" t="s">
        <v>164</v>
      </c>
      <c r="D45" t="s">
        <v>165</v>
      </c>
      <c r="E45" t="s">
        <v>95</v>
      </c>
      <c r="F45" s="1" t="s">
        <v>66</v>
      </c>
      <c r="G45" s="9" t="s">
        <v>10</v>
      </c>
    </row>
    <row r="46" spans="1:7" x14ac:dyDescent="0.35">
      <c r="A46" t="s">
        <v>10</v>
      </c>
      <c r="B46" t="s">
        <v>2</v>
      </c>
      <c r="C46" t="s">
        <v>166</v>
      </c>
      <c r="D46" t="s">
        <v>167</v>
      </c>
      <c r="E46" t="s">
        <v>81</v>
      </c>
      <c r="F46" s="1" t="s">
        <v>66</v>
      </c>
      <c r="G46" s="9" t="s">
        <v>10</v>
      </c>
    </row>
    <row r="47" spans="1:7" x14ac:dyDescent="0.35">
      <c r="A47" t="s">
        <v>10</v>
      </c>
      <c r="B47" t="s">
        <v>3</v>
      </c>
      <c r="C47" t="s">
        <v>168</v>
      </c>
      <c r="D47" t="s">
        <v>169</v>
      </c>
      <c r="E47" t="s">
        <v>157</v>
      </c>
      <c r="F47" s="1" t="s">
        <v>66</v>
      </c>
      <c r="G47" s="9" t="s">
        <v>10</v>
      </c>
    </row>
    <row r="48" spans="1:7" x14ac:dyDescent="0.35">
      <c r="A48" t="s">
        <v>10</v>
      </c>
      <c r="B48" t="s">
        <v>2</v>
      </c>
      <c r="C48" t="s">
        <v>170</v>
      </c>
      <c r="D48" t="s">
        <v>171</v>
      </c>
      <c r="E48" t="s">
        <v>95</v>
      </c>
      <c r="F48" s="1" t="s">
        <v>66</v>
      </c>
      <c r="G48" s="9" t="s">
        <v>10</v>
      </c>
    </row>
    <row r="49" spans="1:7" x14ac:dyDescent="0.35">
      <c r="A49" t="s">
        <v>10</v>
      </c>
      <c r="B49" t="s">
        <v>2</v>
      </c>
      <c r="C49" t="s">
        <v>172</v>
      </c>
      <c r="D49" t="s">
        <v>173</v>
      </c>
      <c r="E49" t="s">
        <v>174</v>
      </c>
      <c r="F49" s="1" t="s">
        <v>66</v>
      </c>
      <c r="G49" s="9" t="s">
        <v>10</v>
      </c>
    </row>
    <row r="50" spans="1:7" x14ac:dyDescent="0.35">
      <c r="A50" t="s">
        <v>10</v>
      </c>
      <c r="B50" t="s">
        <v>15</v>
      </c>
      <c r="C50" t="s">
        <v>175</v>
      </c>
      <c r="D50" t="s">
        <v>176</v>
      </c>
      <c r="E50" t="s">
        <v>126</v>
      </c>
      <c r="F50" s="1" t="s">
        <v>66</v>
      </c>
      <c r="G50" s="9" t="s">
        <v>10</v>
      </c>
    </row>
    <row r="51" spans="1:7" x14ac:dyDescent="0.35">
      <c r="A51" t="s">
        <v>10</v>
      </c>
      <c r="B51" t="s">
        <v>3</v>
      </c>
      <c r="C51" t="s">
        <v>177</v>
      </c>
      <c r="D51" t="s">
        <v>178</v>
      </c>
      <c r="E51" t="s">
        <v>179</v>
      </c>
      <c r="F51" s="1" t="s">
        <v>66</v>
      </c>
      <c r="G51" s="9" t="s">
        <v>10</v>
      </c>
    </row>
    <row r="52" spans="1:7" x14ac:dyDescent="0.35">
      <c r="A52" t="s">
        <v>10</v>
      </c>
      <c r="B52" t="s">
        <v>15</v>
      </c>
      <c r="C52" t="s">
        <v>180</v>
      </c>
      <c r="D52" t="s">
        <v>181</v>
      </c>
      <c r="E52" t="s">
        <v>65</v>
      </c>
      <c r="F52" s="1" t="s">
        <v>66</v>
      </c>
      <c r="G52" s="9" t="s">
        <v>10</v>
      </c>
    </row>
    <row r="53" spans="1:7" x14ac:dyDescent="0.35">
      <c r="A53" t="s">
        <v>10</v>
      </c>
      <c r="B53" t="s">
        <v>3</v>
      </c>
      <c r="C53" t="s">
        <v>182</v>
      </c>
      <c r="D53" t="s">
        <v>183</v>
      </c>
      <c r="E53" t="s">
        <v>179</v>
      </c>
      <c r="F53" s="1" t="s">
        <v>66</v>
      </c>
      <c r="G53" s="9" t="s">
        <v>10</v>
      </c>
    </row>
    <row r="54" spans="1:7" x14ac:dyDescent="0.35">
      <c r="A54" t="s">
        <v>10</v>
      </c>
      <c r="B54" t="s">
        <v>2</v>
      </c>
      <c r="C54" t="s">
        <v>184</v>
      </c>
      <c r="D54" t="s">
        <v>185</v>
      </c>
      <c r="E54" t="s">
        <v>186</v>
      </c>
      <c r="F54" s="1" t="s">
        <v>66</v>
      </c>
      <c r="G54" s="9" t="s">
        <v>10</v>
      </c>
    </row>
    <row r="55" spans="1:7" x14ac:dyDescent="0.35">
      <c r="A55" t="s">
        <v>10</v>
      </c>
      <c r="B55" t="s">
        <v>2</v>
      </c>
      <c r="C55" t="s">
        <v>187</v>
      </c>
      <c r="D55" t="s">
        <v>188</v>
      </c>
      <c r="E55" t="s">
        <v>121</v>
      </c>
      <c r="F55" s="1" t="s">
        <v>66</v>
      </c>
      <c r="G55" s="9" t="s">
        <v>10</v>
      </c>
    </row>
    <row r="56" spans="1:7" x14ac:dyDescent="0.35">
      <c r="A56" t="s">
        <v>10</v>
      </c>
      <c r="B56" t="s">
        <v>3</v>
      </c>
      <c r="C56" t="s">
        <v>189</v>
      </c>
      <c r="D56" t="s">
        <v>190</v>
      </c>
      <c r="E56" t="s">
        <v>186</v>
      </c>
      <c r="F56" s="1" t="s">
        <v>66</v>
      </c>
      <c r="G56" s="9" t="s">
        <v>10</v>
      </c>
    </row>
    <row r="57" spans="1:7" x14ac:dyDescent="0.35">
      <c r="A57" t="s">
        <v>10</v>
      </c>
      <c r="B57" t="s">
        <v>2</v>
      </c>
      <c r="C57" t="s">
        <v>191</v>
      </c>
      <c r="D57" t="s">
        <v>192</v>
      </c>
      <c r="E57" t="s">
        <v>69</v>
      </c>
      <c r="F57" s="1" t="s">
        <v>66</v>
      </c>
      <c r="G57" s="9" t="s">
        <v>10</v>
      </c>
    </row>
    <row r="58" spans="1:7" x14ac:dyDescent="0.35">
      <c r="A58" t="s">
        <v>10</v>
      </c>
      <c r="B58" t="s">
        <v>15</v>
      </c>
      <c r="C58" t="s">
        <v>193</v>
      </c>
      <c r="D58" t="s">
        <v>194</v>
      </c>
      <c r="E58" t="s">
        <v>65</v>
      </c>
      <c r="F58" s="1" t="s">
        <v>66</v>
      </c>
      <c r="G58" s="9" t="s">
        <v>10</v>
      </c>
    </row>
    <row r="59" spans="1:7" x14ac:dyDescent="0.35">
      <c r="A59" t="s">
        <v>10</v>
      </c>
      <c r="B59" t="s">
        <v>2</v>
      </c>
      <c r="C59" t="s">
        <v>195</v>
      </c>
      <c r="D59" t="s">
        <v>196</v>
      </c>
      <c r="E59" t="s">
        <v>126</v>
      </c>
      <c r="F59" s="1" t="s">
        <v>66</v>
      </c>
      <c r="G59" s="9" t="s">
        <v>10</v>
      </c>
    </row>
    <row r="60" spans="1:7" x14ac:dyDescent="0.35">
      <c r="A60" t="s">
        <v>10</v>
      </c>
      <c r="B60" t="s">
        <v>2</v>
      </c>
      <c r="C60" t="s">
        <v>197</v>
      </c>
      <c r="D60" t="s">
        <v>198</v>
      </c>
      <c r="E60" t="s">
        <v>81</v>
      </c>
      <c r="F60" s="1" t="s">
        <v>66</v>
      </c>
      <c r="G60" s="9" t="s">
        <v>10</v>
      </c>
    </row>
    <row r="61" spans="1:7" x14ac:dyDescent="0.35">
      <c r="A61" t="s">
        <v>10</v>
      </c>
      <c r="B61" t="s">
        <v>15</v>
      </c>
      <c r="C61" t="s">
        <v>199</v>
      </c>
      <c r="D61" t="s">
        <v>200</v>
      </c>
      <c r="E61" t="s">
        <v>92</v>
      </c>
      <c r="F61" s="1" t="s">
        <v>66</v>
      </c>
      <c r="G61" s="9" t="s">
        <v>10</v>
      </c>
    </row>
    <row r="62" spans="1:7" x14ac:dyDescent="0.35">
      <c r="A62" t="s">
        <v>10</v>
      </c>
      <c r="B62" t="s">
        <v>2</v>
      </c>
      <c r="C62" t="s">
        <v>201</v>
      </c>
      <c r="D62" t="s">
        <v>202</v>
      </c>
      <c r="E62" t="s">
        <v>121</v>
      </c>
      <c r="F62" s="1" t="s">
        <v>66</v>
      </c>
      <c r="G62" s="9" t="s">
        <v>10</v>
      </c>
    </row>
    <row r="63" spans="1:7" x14ac:dyDescent="0.35">
      <c r="A63" t="s">
        <v>10</v>
      </c>
      <c r="B63" t="s">
        <v>3</v>
      </c>
      <c r="C63" t="s">
        <v>203</v>
      </c>
      <c r="D63" t="s">
        <v>204</v>
      </c>
      <c r="E63" t="s">
        <v>76</v>
      </c>
      <c r="F63" s="1" t="s">
        <v>66</v>
      </c>
      <c r="G63" s="9" t="s">
        <v>10</v>
      </c>
    </row>
    <row r="64" spans="1:7" x14ac:dyDescent="0.35">
      <c r="A64" t="s">
        <v>10</v>
      </c>
      <c r="B64" t="s">
        <v>2</v>
      </c>
      <c r="C64" t="s">
        <v>205</v>
      </c>
      <c r="D64" t="s">
        <v>206</v>
      </c>
      <c r="E64" t="s">
        <v>179</v>
      </c>
      <c r="F64" s="1" t="s">
        <v>66</v>
      </c>
      <c r="G64" s="9" t="s">
        <v>11</v>
      </c>
    </row>
    <row r="65" spans="1:7" x14ac:dyDescent="0.35">
      <c r="A65" t="s">
        <v>10</v>
      </c>
      <c r="B65" t="s">
        <v>2</v>
      </c>
      <c r="C65" t="s">
        <v>207</v>
      </c>
      <c r="D65" t="s">
        <v>208</v>
      </c>
      <c r="E65" t="s">
        <v>69</v>
      </c>
      <c r="F65" s="1" t="s">
        <v>66</v>
      </c>
      <c r="G65" s="9" t="s">
        <v>10</v>
      </c>
    </row>
    <row r="66" spans="1:7" x14ac:dyDescent="0.35">
      <c r="A66" t="s">
        <v>10</v>
      </c>
      <c r="B66" t="s">
        <v>2</v>
      </c>
      <c r="C66" t="s">
        <v>209</v>
      </c>
      <c r="D66" t="s">
        <v>210</v>
      </c>
      <c r="E66" t="s">
        <v>101</v>
      </c>
      <c r="F66" s="1" t="s">
        <v>66</v>
      </c>
      <c r="G66" s="9" t="s">
        <v>11</v>
      </c>
    </row>
    <row r="67" spans="1:7" x14ac:dyDescent="0.35">
      <c r="A67" t="s">
        <v>10</v>
      </c>
      <c r="B67" t="s">
        <v>2</v>
      </c>
      <c r="C67" t="s">
        <v>211</v>
      </c>
      <c r="D67" t="s">
        <v>212</v>
      </c>
      <c r="E67" t="s">
        <v>126</v>
      </c>
      <c r="F67" s="1" t="s">
        <v>66</v>
      </c>
      <c r="G67" s="9" t="s">
        <v>10</v>
      </c>
    </row>
    <row r="68" spans="1:7" x14ac:dyDescent="0.35">
      <c r="A68" t="s">
        <v>10</v>
      </c>
      <c r="B68" t="s">
        <v>2</v>
      </c>
      <c r="C68" t="s">
        <v>213</v>
      </c>
      <c r="D68" t="s">
        <v>214</v>
      </c>
      <c r="E68" t="s">
        <v>215</v>
      </c>
      <c r="F68" s="1" t="s">
        <v>66</v>
      </c>
      <c r="G68" s="9" t="s">
        <v>10</v>
      </c>
    </row>
    <row r="69" spans="1:7" x14ac:dyDescent="0.35">
      <c r="A69" t="s">
        <v>10</v>
      </c>
      <c r="B69" t="s">
        <v>2</v>
      </c>
      <c r="C69" t="s">
        <v>216</v>
      </c>
      <c r="D69" t="s">
        <v>217</v>
      </c>
      <c r="E69" t="s">
        <v>218</v>
      </c>
      <c r="F69" s="1" t="s">
        <v>66</v>
      </c>
      <c r="G69" s="9" t="s">
        <v>10</v>
      </c>
    </row>
    <row r="70" spans="1:7" x14ac:dyDescent="0.35">
      <c r="A70" t="s">
        <v>10</v>
      </c>
      <c r="B70" t="s">
        <v>2</v>
      </c>
      <c r="C70" t="s">
        <v>219</v>
      </c>
      <c r="D70" t="s">
        <v>220</v>
      </c>
      <c r="E70" t="s">
        <v>126</v>
      </c>
      <c r="F70" s="1" t="s">
        <v>66</v>
      </c>
      <c r="G70" s="9" t="s">
        <v>10</v>
      </c>
    </row>
    <row r="71" spans="1:7" x14ac:dyDescent="0.35">
      <c r="A71" t="s">
        <v>10</v>
      </c>
      <c r="B71" t="s">
        <v>15</v>
      </c>
      <c r="C71" t="s">
        <v>221</v>
      </c>
      <c r="D71" t="s">
        <v>222</v>
      </c>
      <c r="E71" t="s">
        <v>101</v>
      </c>
      <c r="F71" s="1" t="s">
        <v>66</v>
      </c>
      <c r="G71" s="9" t="s">
        <v>12</v>
      </c>
    </row>
    <row r="72" spans="1:7" x14ac:dyDescent="0.35">
      <c r="A72" t="s">
        <v>10</v>
      </c>
      <c r="B72" t="s">
        <v>15</v>
      </c>
      <c r="C72" t="s">
        <v>223</v>
      </c>
      <c r="D72" t="s">
        <v>224</v>
      </c>
      <c r="E72" t="s">
        <v>69</v>
      </c>
      <c r="F72" s="1" t="s">
        <v>66</v>
      </c>
      <c r="G72" s="9" t="s">
        <v>10</v>
      </c>
    </row>
    <row r="73" spans="1:7" x14ac:dyDescent="0.35">
      <c r="A73" t="s">
        <v>10</v>
      </c>
      <c r="B73" t="s">
        <v>2</v>
      </c>
      <c r="C73" t="s">
        <v>225</v>
      </c>
      <c r="D73" t="s">
        <v>226</v>
      </c>
      <c r="E73" t="s">
        <v>65</v>
      </c>
      <c r="F73" s="1" t="s">
        <v>66</v>
      </c>
      <c r="G73" s="9" t="s">
        <v>10</v>
      </c>
    </row>
    <row r="74" spans="1:7" x14ac:dyDescent="0.35">
      <c r="A74" t="s">
        <v>10</v>
      </c>
      <c r="B74" t="s">
        <v>2</v>
      </c>
      <c r="C74" t="s">
        <v>227</v>
      </c>
      <c r="D74" t="s">
        <v>228</v>
      </c>
      <c r="E74" t="s">
        <v>110</v>
      </c>
      <c r="F74" s="1" t="s">
        <v>66</v>
      </c>
      <c r="G74" s="9" t="s">
        <v>10</v>
      </c>
    </row>
    <row r="75" spans="1:7" x14ac:dyDescent="0.35">
      <c r="A75" t="s">
        <v>10</v>
      </c>
      <c r="B75" t="s">
        <v>2</v>
      </c>
      <c r="C75" t="s">
        <v>229</v>
      </c>
      <c r="D75" t="s">
        <v>230</v>
      </c>
      <c r="E75" t="s">
        <v>89</v>
      </c>
      <c r="F75" s="1" t="s">
        <v>66</v>
      </c>
      <c r="G75" s="9" t="s">
        <v>10</v>
      </c>
    </row>
    <row r="76" spans="1:7" x14ac:dyDescent="0.35">
      <c r="A76" t="s">
        <v>10</v>
      </c>
      <c r="B76" t="s">
        <v>2</v>
      </c>
      <c r="C76" t="s">
        <v>231</v>
      </c>
      <c r="D76" t="s">
        <v>232</v>
      </c>
      <c r="E76" t="s">
        <v>186</v>
      </c>
      <c r="F76" s="1" t="s">
        <v>66</v>
      </c>
      <c r="G76" s="9" t="s">
        <v>10</v>
      </c>
    </row>
    <row r="77" spans="1:7" x14ac:dyDescent="0.35">
      <c r="A77" t="s">
        <v>10</v>
      </c>
      <c r="B77" t="s">
        <v>2</v>
      </c>
      <c r="C77" t="s">
        <v>233</v>
      </c>
      <c r="D77" t="s">
        <v>234</v>
      </c>
      <c r="E77" t="s">
        <v>121</v>
      </c>
      <c r="F77" s="1" t="s">
        <v>66</v>
      </c>
      <c r="G77" s="9" t="s">
        <v>10</v>
      </c>
    </row>
    <row r="78" spans="1:7" x14ac:dyDescent="0.35">
      <c r="A78" t="s">
        <v>10</v>
      </c>
      <c r="B78" t="s">
        <v>3</v>
      </c>
      <c r="C78" t="s">
        <v>235</v>
      </c>
      <c r="D78" t="s">
        <v>236</v>
      </c>
      <c r="E78" t="s">
        <v>101</v>
      </c>
      <c r="F78" s="1" t="s">
        <v>66</v>
      </c>
      <c r="G78" s="9" t="s">
        <v>10</v>
      </c>
    </row>
    <row r="79" spans="1:7" x14ac:dyDescent="0.35">
      <c r="A79" t="s">
        <v>10</v>
      </c>
      <c r="B79" t="s">
        <v>2</v>
      </c>
      <c r="C79" t="s">
        <v>237</v>
      </c>
      <c r="D79" t="s">
        <v>238</v>
      </c>
      <c r="E79" t="s">
        <v>239</v>
      </c>
      <c r="F79" s="1" t="s">
        <v>66</v>
      </c>
      <c r="G79" s="9" t="s">
        <v>10</v>
      </c>
    </row>
    <row r="80" spans="1:7" x14ac:dyDescent="0.35">
      <c r="A80" t="s">
        <v>10</v>
      </c>
      <c r="B80" t="s">
        <v>2</v>
      </c>
      <c r="C80" t="s">
        <v>240</v>
      </c>
      <c r="D80" t="s">
        <v>241</v>
      </c>
      <c r="E80" t="s">
        <v>121</v>
      </c>
      <c r="F80" s="1" t="s">
        <v>66</v>
      </c>
      <c r="G80" s="9" t="s">
        <v>10</v>
      </c>
    </row>
    <row r="81" spans="1:7" x14ac:dyDescent="0.35">
      <c r="A81" t="s">
        <v>10</v>
      </c>
      <c r="B81" t="s">
        <v>15</v>
      </c>
      <c r="C81" t="s">
        <v>242</v>
      </c>
      <c r="D81" t="s">
        <v>243</v>
      </c>
      <c r="E81" t="s">
        <v>218</v>
      </c>
      <c r="F81" s="1" t="s">
        <v>66</v>
      </c>
      <c r="G81" s="9" t="s">
        <v>10</v>
      </c>
    </row>
    <row r="82" spans="1:7" x14ac:dyDescent="0.35">
      <c r="A82" t="s">
        <v>10</v>
      </c>
      <c r="B82" t="s">
        <v>2</v>
      </c>
      <c r="C82" t="s">
        <v>244</v>
      </c>
      <c r="D82" t="s">
        <v>245</v>
      </c>
      <c r="E82" t="s">
        <v>218</v>
      </c>
      <c r="F82" s="1" t="s">
        <v>66</v>
      </c>
      <c r="G82" s="9" t="s">
        <v>10</v>
      </c>
    </row>
    <row r="83" spans="1:7" x14ac:dyDescent="0.35">
      <c r="A83" t="s">
        <v>10</v>
      </c>
      <c r="B83" t="s">
        <v>2</v>
      </c>
      <c r="C83" t="s">
        <v>246</v>
      </c>
      <c r="D83" t="s">
        <v>247</v>
      </c>
      <c r="E83" t="s">
        <v>98</v>
      </c>
      <c r="F83" s="1" t="s">
        <v>66</v>
      </c>
      <c r="G83" s="9" t="s">
        <v>10</v>
      </c>
    </row>
    <row r="84" spans="1:7" x14ac:dyDescent="0.35">
      <c r="A84" t="s">
        <v>10</v>
      </c>
      <c r="B84" t="s">
        <v>3</v>
      </c>
      <c r="C84" t="s">
        <v>248</v>
      </c>
      <c r="D84" t="s">
        <v>249</v>
      </c>
      <c r="E84" t="s">
        <v>81</v>
      </c>
      <c r="F84" s="1" t="s">
        <v>66</v>
      </c>
      <c r="G84" s="9" t="s">
        <v>10</v>
      </c>
    </row>
    <row r="85" spans="1:7" x14ac:dyDescent="0.35">
      <c r="A85" t="s">
        <v>10</v>
      </c>
      <c r="B85" t="s">
        <v>2</v>
      </c>
      <c r="C85" t="s">
        <v>250</v>
      </c>
      <c r="D85" t="s">
        <v>251</v>
      </c>
      <c r="E85" t="s">
        <v>218</v>
      </c>
      <c r="F85" s="1" t="s">
        <v>66</v>
      </c>
      <c r="G85" s="9" t="s">
        <v>10</v>
      </c>
    </row>
    <row r="86" spans="1:7" x14ac:dyDescent="0.35">
      <c r="A86" t="s">
        <v>10</v>
      </c>
      <c r="B86" t="s">
        <v>2</v>
      </c>
      <c r="C86" t="s">
        <v>252</v>
      </c>
      <c r="D86" t="s">
        <v>253</v>
      </c>
      <c r="E86" t="s">
        <v>89</v>
      </c>
      <c r="F86" s="1" t="s">
        <v>66</v>
      </c>
      <c r="G86" s="9" t="s">
        <v>10</v>
      </c>
    </row>
    <row r="87" spans="1:7" x14ac:dyDescent="0.35">
      <c r="A87" t="s">
        <v>10</v>
      </c>
      <c r="B87" t="s">
        <v>2</v>
      </c>
      <c r="C87" t="s">
        <v>254</v>
      </c>
      <c r="D87" t="s">
        <v>255</v>
      </c>
      <c r="E87" t="s">
        <v>86</v>
      </c>
      <c r="F87" s="1" t="s">
        <v>66</v>
      </c>
      <c r="G87" s="9" t="s">
        <v>10</v>
      </c>
    </row>
    <row r="88" spans="1:7" x14ac:dyDescent="0.35">
      <c r="A88" t="s">
        <v>10</v>
      </c>
      <c r="B88" t="s">
        <v>21</v>
      </c>
      <c r="C88" t="s">
        <v>256</v>
      </c>
      <c r="D88" t="s">
        <v>257</v>
      </c>
      <c r="E88" t="s">
        <v>174</v>
      </c>
      <c r="F88" s="1" t="s">
        <v>66</v>
      </c>
      <c r="G88" s="9" t="s">
        <v>10</v>
      </c>
    </row>
    <row r="89" spans="1:7" x14ac:dyDescent="0.35">
      <c r="A89" t="s">
        <v>10</v>
      </c>
      <c r="B89" t="s">
        <v>2</v>
      </c>
      <c r="C89" t="s">
        <v>258</v>
      </c>
      <c r="D89" t="s">
        <v>259</v>
      </c>
      <c r="E89" t="s">
        <v>69</v>
      </c>
      <c r="F89" s="1" t="s">
        <v>66</v>
      </c>
      <c r="G89" s="9" t="s">
        <v>10</v>
      </c>
    </row>
    <row r="90" spans="1:7" x14ac:dyDescent="0.35">
      <c r="A90" t="s">
        <v>10</v>
      </c>
      <c r="B90" t="s">
        <v>15</v>
      </c>
      <c r="C90" t="s">
        <v>260</v>
      </c>
      <c r="D90" t="s">
        <v>261</v>
      </c>
      <c r="E90" t="s">
        <v>179</v>
      </c>
      <c r="F90" s="1" t="s">
        <v>66</v>
      </c>
      <c r="G90" s="9" t="s">
        <v>12</v>
      </c>
    </row>
    <row r="91" spans="1:7" x14ac:dyDescent="0.35">
      <c r="A91" t="s">
        <v>10</v>
      </c>
      <c r="B91" t="s">
        <v>2</v>
      </c>
      <c r="C91" t="s">
        <v>262</v>
      </c>
      <c r="D91" t="s">
        <v>263</v>
      </c>
      <c r="E91" t="s">
        <v>179</v>
      </c>
      <c r="F91" s="1" t="s">
        <v>66</v>
      </c>
      <c r="G91" s="9" t="s">
        <v>11</v>
      </c>
    </row>
    <row r="92" spans="1:7" x14ac:dyDescent="0.35">
      <c r="A92" t="s">
        <v>10</v>
      </c>
      <c r="B92" t="s">
        <v>2</v>
      </c>
      <c r="C92" t="s">
        <v>264</v>
      </c>
      <c r="D92" t="s">
        <v>265</v>
      </c>
      <c r="E92" t="s">
        <v>98</v>
      </c>
      <c r="F92" s="1" t="s">
        <v>66</v>
      </c>
      <c r="G92" s="9" t="s">
        <v>10</v>
      </c>
    </row>
    <row r="93" spans="1:7" x14ac:dyDescent="0.35">
      <c r="A93" t="s">
        <v>10</v>
      </c>
      <c r="B93" t="s">
        <v>15</v>
      </c>
      <c r="C93" t="s">
        <v>266</v>
      </c>
      <c r="D93" t="s">
        <v>267</v>
      </c>
      <c r="E93" t="s">
        <v>89</v>
      </c>
      <c r="F93" s="1" t="s">
        <v>66</v>
      </c>
      <c r="G93" s="9" t="s">
        <v>10</v>
      </c>
    </row>
    <row r="94" spans="1:7" x14ac:dyDescent="0.35">
      <c r="A94" t="s">
        <v>10</v>
      </c>
      <c r="B94" t="s">
        <v>2</v>
      </c>
      <c r="C94" t="s">
        <v>268</v>
      </c>
      <c r="D94" t="s">
        <v>269</v>
      </c>
      <c r="E94" t="s">
        <v>89</v>
      </c>
      <c r="F94" s="1" t="s">
        <v>66</v>
      </c>
      <c r="G94" s="9" t="s">
        <v>10</v>
      </c>
    </row>
    <row r="95" spans="1:7" x14ac:dyDescent="0.35">
      <c r="A95" t="s">
        <v>10</v>
      </c>
      <c r="B95" t="s">
        <v>2</v>
      </c>
      <c r="C95" t="s">
        <v>270</v>
      </c>
      <c r="D95" t="s">
        <v>271</v>
      </c>
      <c r="E95" t="s">
        <v>110</v>
      </c>
      <c r="F95" s="1" t="s">
        <v>66</v>
      </c>
      <c r="G95" s="9" t="s">
        <v>10</v>
      </c>
    </row>
    <row r="96" spans="1:7" x14ac:dyDescent="0.35">
      <c r="A96" t="s">
        <v>10</v>
      </c>
      <c r="B96" t="s">
        <v>15</v>
      </c>
      <c r="C96" t="s">
        <v>272</v>
      </c>
      <c r="D96" t="s">
        <v>273</v>
      </c>
      <c r="E96" t="s">
        <v>76</v>
      </c>
      <c r="F96" s="1" t="s">
        <v>66</v>
      </c>
      <c r="G96" s="9" t="s">
        <v>10</v>
      </c>
    </row>
    <row r="97" spans="1:7" x14ac:dyDescent="0.35">
      <c r="A97" t="s">
        <v>10</v>
      </c>
      <c r="B97" t="s">
        <v>15</v>
      </c>
      <c r="C97" t="s">
        <v>274</v>
      </c>
      <c r="D97" t="s">
        <v>275</v>
      </c>
      <c r="E97" t="s">
        <v>179</v>
      </c>
      <c r="F97" s="1" t="s">
        <v>66</v>
      </c>
      <c r="G97" s="9" t="s">
        <v>10</v>
      </c>
    </row>
    <row r="98" spans="1:7" x14ac:dyDescent="0.35">
      <c r="A98" t="s">
        <v>10</v>
      </c>
      <c r="B98" t="s">
        <v>2</v>
      </c>
      <c r="C98" t="s">
        <v>276</v>
      </c>
      <c r="D98" t="s">
        <v>277</v>
      </c>
      <c r="E98" t="s">
        <v>239</v>
      </c>
      <c r="F98" s="1" t="s">
        <v>66</v>
      </c>
      <c r="G98" s="9" t="s">
        <v>10</v>
      </c>
    </row>
    <row r="99" spans="1:7" x14ac:dyDescent="0.35">
      <c r="A99" t="s">
        <v>10</v>
      </c>
      <c r="B99" t="s">
        <v>2</v>
      </c>
      <c r="C99" t="s">
        <v>278</v>
      </c>
      <c r="D99" t="s">
        <v>279</v>
      </c>
      <c r="E99" t="s">
        <v>121</v>
      </c>
      <c r="F99" s="1" t="s">
        <v>66</v>
      </c>
      <c r="G99" s="9" t="s">
        <v>10</v>
      </c>
    </row>
    <row r="100" spans="1:7" x14ac:dyDescent="0.35">
      <c r="A100" t="s">
        <v>10</v>
      </c>
      <c r="B100" t="s">
        <v>2</v>
      </c>
      <c r="C100" t="s">
        <v>280</v>
      </c>
      <c r="D100" t="s">
        <v>281</v>
      </c>
      <c r="E100" t="s">
        <v>101</v>
      </c>
      <c r="F100" s="1" t="s">
        <v>66</v>
      </c>
      <c r="G100" s="9" t="s">
        <v>11</v>
      </c>
    </row>
    <row r="101" spans="1:7" x14ac:dyDescent="0.35">
      <c r="A101" t="s">
        <v>10</v>
      </c>
      <c r="B101" t="s">
        <v>3</v>
      </c>
      <c r="C101" t="s">
        <v>282</v>
      </c>
      <c r="D101" t="s">
        <v>283</v>
      </c>
      <c r="E101" t="s">
        <v>95</v>
      </c>
      <c r="F101" s="1" t="s">
        <v>66</v>
      </c>
      <c r="G101" s="9" t="s">
        <v>10</v>
      </c>
    </row>
    <row r="102" spans="1:7" x14ac:dyDescent="0.35">
      <c r="A102" t="s">
        <v>10</v>
      </c>
      <c r="B102" t="s">
        <v>2</v>
      </c>
      <c r="C102" t="s">
        <v>284</v>
      </c>
      <c r="D102" t="s">
        <v>285</v>
      </c>
      <c r="E102" t="s">
        <v>89</v>
      </c>
      <c r="F102" s="1" t="s">
        <v>66</v>
      </c>
      <c r="G102" s="9" t="s">
        <v>10</v>
      </c>
    </row>
    <row r="103" spans="1:7" x14ac:dyDescent="0.35">
      <c r="A103" t="s">
        <v>10</v>
      </c>
      <c r="B103" t="s">
        <v>3</v>
      </c>
      <c r="C103" t="s">
        <v>286</v>
      </c>
      <c r="D103" t="s">
        <v>287</v>
      </c>
      <c r="E103" t="s">
        <v>126</v>
      </c>
      <c r="F103" s="1" t="s">
        <v>66</v>
      </c>
      <c r="G103" s="9" t="s">
        <v>10</v>
      </c>
    </row>
    <row r="104" spans="1:7" x14ac:dyDescent="0.35">
      <c r="A104" t="s">
        <v>10</v>
      </c>
      <c r="B104" t="s">
        <v>2</v>
      </c>
      <c r="C104" t="s">
        <v>288</v>
      </c>
      <c r="D104" t="s">
        <v>289</v>
      </c>
      <c r="E104" t="s">
        <v>126</v>
      </c>
      <c r="F104" s="1" t="s">
        <v>66</v>
      </c>
      <c r="G104" s="9" t="s">
        <v>10</v>
      </c>
    </row>
    <row r="105" spans="1:7" x14ac:dyDescent="0.35">
      <c r="A105" t="s">
        <v>10</v>
      </c>
      <c r="B105" t="s">
        <v>2</v>
      </c>
      <c r="C105" t="s">
        <v>290</v>
      </c>
      <c r="D105" t="s">
        <v>291</v>
      </c>
      <c r="E105" t="s">
        <v>179</v>
      </c>
      <c r="F105" s="1" t="s">
        <v>66</v>
      </c>
      <c r="G105" s="9" t="s">
        <v>11</v>
      </c>
    </row>
    <row r="106" spans="1:7" x14ac:dyDescent="0.35">
      <c r="A106" t="s">
        <v>23</v>
      </c>
      <c r="B106" t="s">
        <v>2</v>
      </c>
      <c r="C106" t="s">
        <v>292</v>
      </c>
      <c r="D106" t="s">
        <v>293</v>
      </c>
      <c r="E106" t="s">
        <v>294</v>
      </c>
      <c r="F106" s="1" t="s">
        <v>295</v>
      </c>
      <c r="G106" s="9" t="s">
        <v>26</v>
      </c>
    </row>
    <row r="107" spans="1:7" x14ac:dyDescent="0.35">
      <c r="A107" t="s">
        <v>23</v>
      </c>
      <c r="B107" t="s">
        <v>2</v>
      </c>
      <c r="C107" t="s">
        <v>296</v>
      </c>
      <c r="D107" t="s">
        <v>297</v>
      </c>
      <c r="E107" t="s">
        <v>65</v>
      </c>
      <c r="F107" s="1" t="s">
        <v>66</v>
      </c>
      <c r="G107" s="9" t="s">
        <v>23</v>
      </c>
    </row>
    <row r="108" spans="1:7" x14ac:dyDescent="0.35">
      <c r="A108" t="s">
        <v>23</v>
      </c>
      <c r="B108" t="s">
        <v>2</v>
      </c>
      <c r="C108" t="s">
        <v>298</v>
      </c>
      <c r="D108" t="s">
        <v>299</v>
      </c>
      <c r="E108" t="s">
        <v>65</v>
      </c>
      <c r="F108" s="1" t="s">
        <v>66</v>
      </c>
      <c r="G108" s="9" t="s">
        <v>23</v>
      </c>
    </row>
    <row r="109" spans="1:7" x14ac:dyDescent="0.35">
      <c r="A109" t="s">
        <v>23</v>
      </c>
      <c r="B109" t="s">
        <v>29</v>
      </c>
      <c r="C109" t="s">
        <v>300</v>
      </c>
      <c r="D109" t="s">
        <v>301</v>
      </c>
      <c r="E109" t="s">
        <v>302</v>
      </c>
      <c r="F109" s="1" t="s">
        <v>303</v>
      </c>
      <c r="G109" s="9" t="s">
        <v>23</v>
      </c>
    </row>
    <row r="110" spans="1:7" x14ac:dyDescent="0.35">
      <c r="A110" t="s">
        <v>23</v>
      </c>
      <c r="B110" t="s">
        <v>2</v>
      </c>
      <c r="C110" t="s">
        <v>304</v>
      </c>
      <c r="D110" t="s">
        <v>305</v>
      </c>
      <c r="E110" t="s">
        <v>306</v>
      </c>
      <c r="F110" s="1" t="s">
        <v>307</v>
      </c>
      <c r="G110" s="9" t="s">
        <v>26</v>
      </c>
    </row>
    <row r="111" spans="1:7" x14ac:dyDescent="0.35">
      <c r="A111" t="s">
        <v>23</v>
      </c>
      <c r="B111" t="s">
        <v>2</v>
      </c>
      <c r="C111" t="s">
        <v>308</v>
      </c>
      <c r="D111" t="s">
        <v>309</v>
      </c>
      <c r="E111" t="s">
        <v>310</v>
      </c>
      <c r="F111" s="1" t="s">
        <v>295</v>
      </c>
      <c r="G111" s="9" t="s">
        <v>23</v>
      </c>
    </row>
    <row r="112" spans="1:7" x14ac:dyDescent="0.35">
      <c r="A112" t="s">
        <v>23</v>
      </c>
      <c r="B112" t="s">
        <v>29</v>
      </c>
      <c r="C112" t="s">
        <v>311</v>
      </c>
      <c r="D112" t="s">
        <v>312</v>
      </c>
      <c r="E112" t="s">
        <v>89</v>
      </c>
      <c r="F112" s="1" t="s">
        <v>66</v>
      </c>
      <c r="G112" s="9" t="s">
        <v>23</v>
      </c>
    </row>
    <row r="113" spans="1:7" x14ac:dyDescent="0.35">
      <c r="A113" t="s">
        <v>23</v>
      </c>
      <c r="B113" t="s">
        <v>2</v>
      </c>
      <c r="C113" t="s">
        <v>313</v>
      </c>
      <c r="D113" t="s">
        <v>314</v>
      </c>
      <c r="E113" t="s">
        <v>306</v>
      </c>
      <c r="F113" s="1" t="s">
        <v>307</v>
      </c>
      <c r="G113" s="9" t="s">
        <v>23</v>
      </c>
    </row>
    <row r="114" spans="1:7" x14ac:dyDescent="0.35">
      <c r="A114" t="s">
        <v>23</v>
      </c>
      <c r="B114" t="s">
        <v>2</v>
      </c>
      <c r="C114" t="s">
        <v>315</v>
      </c>
      <c r="D114" t="s">
        <v>316</v>
      </c>
      <c r="E114" t="s">
        <v>310</v>
      </c>
      <c r="F114" s="1" t="s">
        <v>295</v>
      </c>
      <c r="G114" s="9" t="s">
        <v>23</v>
      </c>
    </row>
    <row r="115" spans="1:7" x14ac:dyDescent="0.35">
      <c r="A115" t="s">
        <v>23</v>
      </c>
      <c r="B115" t="s">
        <v>3</v>
      </c>
      <c r="C115" t="s">
        <v>317</v>
      </c>
      <c r="D115" t="s">
        <v>318</v>
      </c>
      <c r="E115" t="s">
        <v>319</v>
      </c>
      <c r="F115" s="1" t="s">
        <v>295</v>
      </c>
      <c r="G115" s="9" t="s">
        <v>23</v>
      </c>
    </row>
    <row r="116" spans="1:7" x14ac:dyDescent="0.35">
      <c r="A116" t="s">
        <v>23</v>
      </c>
      <c r="B116" t="s">
        <v>41</v>
      </c>
      <c r="C116" t="s">
        <v>320</v>
      </c>
      <c r="D116" t="s">
        <v>321</v>
      </c>
      <c r="E116" t="s">
        <v>76</v>
      </c>
      <c r="F116" s="1" t="s">
        <v>66</v>
      </c>
      <c r="G116" s="9" t="s">
        <v>23</v>
      </c>
    </row>
    <row r="117" spans="1:7" x14ac:dyDescent="0.35">
      <c r="A117" t="s">
        <v>23</v>
      </c>
      <c r="B117" t="s">
        <v>15</v>
      </c>
      <c r="C117" t="s">
        <v>322</v>
      </c>
      <c r="D117" t="s">
        <v>323</v>
      </c>
      <c r="E117" t="s">
        <v>324</v>
      </c>
      <c r="F117" s="1" t="s">
        <v>307</v>
      </c>
      <c r="G117" s="9" t="s">
        <v>26</v>
      </c>
    </row>
    <row r="118" spans="1:7" x14ac:dyDescent="0.35">
      <c r="A118" t="s">
        <v>23</v>
      </c>
      <c r="B118" t="s">
        <v>15</v>
      </c>
      <c r="C118" t="s">
        <v>325</v>
      </c>
      <c r="D118" t="s">
        <v>326</v>
      </c>
      <c r="E118" t="s">
        <v>327</v>
      </c>
      <c r="F118" s="1" t="s">
        <v>295</v>
      </c>
      <c r="G118" s="9" t="s">
        <v>23</v>
      </c>
    </row>
    <row r="119" spans="1:7" x14ac:dyDescent="0.35">
      <c r="A119" t="s">
        <v>23</v>
      </c>
      <c r="B119" t="s">
        <v>3</v>
      </c>
      <c r="C119" t="s">
        <v>328</v>
      </c>
      <c r="D119" t="s">
        <v>329</v>
      </c>
      <c r="E119" t="s">
        <v>65</v>
      </c>
      <c r="F119" s="1" t="s">
        <v>66</v>
      </c>
      <c r="G119" s="9" t="s">
        <v>23</v>
      </c>
    </row>
    <row r="120" spans="1:7" x14ac:dyDescent="0.35">
      <c r="A120" t="s">
        <v>23</v>
      </c>
      <c r="B120" t="s">
        <v>2</v>
      </c>
      <c r="C120" t="s">
        <v>330</v>
      </c>
      <c r="D120" t="s">
        <v>331</v>
      </c>
      <c r="E120" t="s">
        <v>332</v>
      </c>
      <c r="F120" s="1" t="s">
        <v>295</v>
      </c>
      <c r="G120" s="9" t="s">
        <v>23</v>
      </c>
    </row>
    <row r="121" spans="1:7" x14ac:dyDescent="0.35">
      <c r="A121" t="s">
        <v>23</v>
      </c>
      <c r="B121" t="s">
        <v>28</v>
      </c>
      <c r="C121" t="s">
        <v>333</v>
      </c>
      <c r="D121" t="s">
        <v>334</v>
      </c>
      <c r="E121" t="s">
        <v>335</v>
      </c>
      <c r="F121" s="1" t="s">
        <v>336</v>
      </c>
      <c r="G121" s="9" t="s">
        <v>23</v>
      </c>
    </row>
    <row r="122" spans="1:7" x14ac:dyDescent="0.35">
      <c r="A122" t="s">
        <v>23</v>
      </c>
      <c r="B122" t="s">
        <v>2</v>
      </c>
      <c r="C122" t="s">
        <v>337</v>
      </c>
      <c r="D122" t="s">
        <v>338</v>
      </c>
      <c r="E122" t="s">
        <v>306</v>
      </c>
      <c r="F122" s="1" t="s">
        <v>307</v>
      </c>
      <c r="G122" s="9" t="s">
        <v>26</v>
      </c>
    </row>
    <row r="123" spans="1:7" x14ac:dyDescent="0.35">
      <c r="A123" t="s">
        <v>23</v>
      </c>
      <c r="B123" t="s">
        <v>3</v>
      </c>
      <c r="C123" t="s">
        <v>339</v>
      </c>
      <c r="D123" t="s">
        <v>340</v>
      </c>
      <c r="E123" t="s">
        <v>306</v>
      </c>
      <c r="F123" s="1" t="s">
        <v>307</v>
      </c>
      <c r="G123" s="9" t="s">
        <v>23</v>
      </c>
    </row>
    <row r="124" spans="1:7" x14ac:dyDescent="0.35">
      <c r="A124" t="s">
        <v>23</v>
      </c>
      <c r="B124" t="s">
        <v>3</v>
      </c>
      <c r="C124" t="s">
        <v>341</v>
      </c>
      <c r="D124" t="s">
        <v>342</v>
      </c>
      <c r="E124" t="s">
        <v>343</v>
      </c>
      <c r="F124" s="1" t="s">
        <v>295</v>
      </c>
      <c r="G124" s="9" t="s">
        <v>23</v>
      </c>
    </row>
    <row r="125" spans="1:7" x14ac:dyDescent="0.35">
      <c r="A125" t="s">
        <v>23</v>
      </c>
      <c r="B125" t="s">
        <v>2</v>
      </c>
      <c r="C125" t="s">
        <v>344</v>
      </c>
      <c r="D125" t="s">
        <v>345</v>
      </c>
      <c r="E125" t="s">
        <v>306</v>
      </c>
      <c r="F125" s="1" t="s">
        <v>307</v>
      </c>
      <c r="G125" s="9" t="s">
        <v>26</v>
      </c>
    </row>
    <row r="126" spans="1:7" x14ac:dyDescent="0.35">
      <c r="A126" t="s">
        <v>23</v>
      </c>
      <c r="B126" t="s">
        <v>2</v>
      </c>
      <c r="C126" t="s">
        <v>346</v>
      </c>
      <c r="D126" t="s">
        <v>347</v>
      </c>
      <c r="E126" t="s">
        <v>332</v>
      </c>
      <c r="F126" s="1" t="s">
        <v>295</v>
      </c>
      <c r="G126" s="9" t="s">
        <v>23</v>
      </c>
    </row>
    <row r="127" spans="1:7" x14ac:dyDescent="0.35">
      <c r="A127" t="s">
        <v>23</v>
      </c>
      <c r="B127" t="s">
        <v>27</v>
      </c>
      <c r="C127" t="s">
        <v>348</v>
      </c>
      <c r="D127" t="s">
        <v>349</v>
      </c>
      <c r="E127" t="s">
        <v>327</v>
      </c>
      <c r="F127" s="1" t="s">
        <v>295</v>
      </c>
      <c r="G127" s="9" t="s">
        <v>23</v>
      </c>
    </row>
    <row r="128" spans="1:7" x14ac:dyDescent="0.35">
      <c r="A128" t="s">
        <v>23</v>
      </c>
      <c r="B128" t="s">
        <v>27</v>
      </c>
      <c r="C128" t="s">
        <v>350</v>
      </c>
      <c r="D128" t="s">
        <v>351</v>
      </c>
      <c r="E128" t="s">
        <v>101</v>
      </c>
      <c r="F128" s="1" t="s">
        <v>66</v>
      </c>
      <c r="G128" s="9" t="s">
        <v>23</v>
      </c>
    </row>
    <row r="129" spans="1:7" x14ac:dyDescent="0.35">
      <c r="A129" t="s">
        <v>23</v>
      </c>
      <c r="B129" t="s">
        <v>27</v>
      </c>
      <c r="C129" t="s">
        <v>352</v>
      </c>
      <c r="D129" t="s">
        <v>353</v>
      </c>
      <c r="E129" t="s">
        <v>89</v>
      </c>
      <c r="F129" s="1" t="s">
        <v>66</v>
      </c>
      <c r="G129" s="9" t="s">
        <v>23</v>
      </c>
    </row>
    <row r="130" spans="1:7" x14ac:dyDescent="0.35">
      <c r="A130" t="s">
        <v>23</v>
      </c>
      <c r="B130" t="s">
        <v>27</v>
      </c>
      <c r="C130" t="s">
        <v>354</v>
      </c>
      <c r="D130" t="s">
        <v>355</v>
      </c>
      <c r="E130" t="s">
        <v>356</v>
      </c>
      <c r="F130" s="1" t="s">
        <v>357</v>
      </c>
      <c r="G130" s="9" t="s">
        <v>23</v>
      </c>
    </row>
    <row r="131" spans="1:7" x14ac:dyDescent="0.35">
      <c r="A131" t="s">
        <v>23</v>
      </c>
      <c r="B131" t="s">
        <v>2</v>
      </c>
      <c r="C131" t="s">
        <v>358</v>
      </c>
      <c r="D131" t="s">
        <v>359</v>
      </c>
      <c r="E131" t="s">
        <v>327</v>
      </c>
      <c r="F131" s="1" t="s">
        <v>295</v>
      </c>
      <c r="G131" s="9" t="s">
        <v>26</v>
      </c>
    </row>
    <row r="132" spans="1:7" x14ac:dyDescent="0.35">
      <c r="A132" t="s">
        <v>23</v>
      </c>
      <c r="B132" t="s">
        <v>31</v>
      </c>
      <c r="C132" t="s">
        <v>360</v>
      </c>
      <c r="D132" t="s">
        <v>361</v>
      </c>
      <c r="E132" t="s">
        <v>362</v>
      </c>
      <c r="F132" s="1" t="s">
        <v>336</v>
      </c>
      <c r="G132" s="9" t="s">
        <v>23</v>
      </c>
    </row>
    <row r="133" spans="1:7" x14ac:dyDescent="0.35">
      <c r="A133" t="s">
        <v>23</v>
      </c>
      <c r="B133" t="s">
        <v>15</v>
      </c>
      <c r="C133" t="s">
        <v>363</v>
      </c>
      <c r="D133" t="s">
        <v>364</v>
      </c>
      <c r="E133" t="s">
        <v>365</v>
      </c>
      <c r="F133" s="1" t="s">
        <v>307</v>
      </c>
      <c r="G133" s="9" t="s">
        <v>23</v>
      </c>
    </row>
    <row r="134" spans="1:7" x14ac:dyDescent="0.35">
      <c r="A134" t="s">
        <v>23</v>
      </c>
      <c r="B134" t="s">
        <v>41</v>
      </c>
      <c r="C134" t="s">
        <v>366</v>
      </c>
      <c r="D134" t="s">
        <v>367</v>
      </c>
      <c r="E134" t="s">
        <v>368</v>
      </c>
      <c r="F134" s="1" t="s">
        <v>295</v>
      </c>
      <c r="G134" s="9" t="s">
        <v>23</v>
      </c>
    </row>
    <row r="135" spans="1:7" x14ac:dyDescent="0.35">
      <c r="A135" t="s">
        <v>23</v>
      </c>
      <c r="B135" t="s">
        <v>2</v>
      </c>
      <c r="C135" t="s">
        <v>369</v>
      </c>
      <c r="D135" t="s">
        <v>370</v>
      </c>
      <c r="E135" t="s">
        <v>371</v>
      </c>
      <c r="F135" s="1" t="s">
        <v>307</v>
      </c>
      <c r="G135" s="9" t="s">
        <v>26</v>
      </c>
    </row>
    <row r="136" spans="1:7" x14ac:dyDescent="0.35">
      <c r="A136" t="s">
        <v>23</v>
      </c>
      <c r="B136" t="s">
        <v>2</v>
      </c>
      <c r="C136" t="s">
        <v>372</v>
      </c>
      <c r="D136" t="s">
        <v>373</v>
      </c>
      <c r="E136" t="s">
        <v>374</v>
      </c>
      <c r="F136" s="1" t="s">
        <v>307</v>
      </c>
      <c r="G136" s="9" t="s">
        <v>26</v>
      </c>
    </row>
    <row r="137" spans="1:7" x14ac:dyDescent="0.35">
      <c r="A137" t="s">
        <v>23</v>
      </c>
      <c r="B137" t="s">
        <v>15</v>
      </c>
      <c r="C137" t="s">
        <v>375</v>
      </c>
      <c r="D137" t="s">
        <v>376</v>
      </c>
      <c r="E137" t="s">
        <v>324</v>
      </c>
      <c r="F137" s="1" t="s">
        <v>307</v>
      </c>
      <c r="G137" s="9" t="s">
        <v>23</v>
      </c>
    </row>
    <row r="138" spans="1:7" x14ac:dyDescent="0.35">
      <c r="A138" t="s">
        <v>23</v>
      </c>
      <c r="B138" t="s">
        <v>2</v>
      </c>
      <c r="C138" t="s">
        <v>377</v>
      </c>
      <c r="D138" t="s">
        <v>378</v>
      </c>
      <c r="E138" t="s">
        <v>371</v>
      </c>
      <c r="F138" s="1" t="s">
        <v>307</v>
      </c>
      <c r="G138" s="9" t="s">
        <v>26</v>
      </c>
    </row>
    <row r="139" spans="1:7" x14ac:dyDescent="0.35">
      <c r="A139" t="s">
        <v>23</v>
      </c>
      <c r="B139" t="s">
        <v>29</v>
      </c>
      <c r="C139" t="s">
        <v>379</v>
      </c>
      <c r="D139" t="s">
        <v>380</v>
      </c>
      <c r="E139" t="s">
        <v>381</v>
      </c>
      <c r="F139" s="1" t="s">
        <v>357</v>
      </c>
      <c r="G139" s="9" t="s">
        <v>23</v>
      </c>
    </row>
    <row r="140" spans="1:7" x14ac:dyDescent="0.35">
      <c r="A140" t="s">
        <v>23</v>
      </c>
      <c r="B140" t="s">
        <v>37</v>
      </c>
      <c r="C140" t="s">
        <v>382</v>
      </c>
      <c r="D140" t="s">
        <v>383</v>
      </c>
      <c r="E140" t="s">
        <v>384</v>
      </c>
      <c r="F140" s="1" t="s">
        <v>385</v>
      </c>
      <c r="G140" s="9" t="s">
        <v>23</v>
      </c>
    </row>
    <row r="141" spans="1:7" x14ac:dyDescent="0.35">
      <c r="A141" t="s">
        <v>23</v>
      </c>
      <c r="B141" t="s">
        <v>21</v>
      </c>
      <c r="C141" t="s">
        <v>386</v>
      </c>
      <c r="D141" t="s">
        <v>387</v>
      </c>
      <c r="E141" t="s">
        <v>388</v>
      </c>
      <c r="F141" s="1" t="s">
        <v>336</v>
      </c>
      <c r="G141" s="9" t="s">
        <v>23</v>
      </c>
    </row>
    <row r="142" spans="1:7" x14ac:dyDescent="0.35">
      <c r="A142" t="s">
        <v>23</v>
      </c>
      <c r="B142" t="s">
        <v>24</v>
      </c>
      <c r="C142" t="s">
        <v>389</v>
      </c>
      <c r="D142" t="s">
        <v>390</v>
      </c>
      <c r="E142" t="s">
        <v>391</v>
      </c>
      <c r="F142" s="1" t="s">
        <v>385</v>
      </c>
      <c r="G142" s="9" t="s">
        <v>23</v>
      </c>
    </row>
    <row r="143" spans="1:7" x14ac:dyDescent="0.35">
      <c r="A143" t="s">
        <v>23</v>
      </c>
      <c r="B143" t="s">
        <v>29</v>
      </c>
      <c r="C143" t="s">
        <v>392</v>
      </c>
      <c r="D143" t="s">
        <v>393</v>
      </c>
      <c r="E143" t="s">
        <v>394</v>
      </c>
      <c r="F143" s="1" t="s">
        <v>357</v>
      </c>
      <c r="G143" s="9" t="s">
        <v>23</v>
      </c>
    </row>
    <row r="144" spans="1:7" x14ac:dyDescent="0.35">
      <c r="A144" t="s">
        <v>23</v>
      </c>
      <c r="B144" t="s">
        <v>37</v>
      </c>
      <c r="C144" t="s">
        <v>395</v>
      </c>
      <c r="D144" t="s">
        <v>396</v>
      </c>
      <c r="E144" t="s">
        <v>397</v>
      </c>
      <c r="F144" s="1" t="s">
        <v>385</v>
      </c>
      <c r="G144" s="9" t="s">
        <v>23</v>
      </c>
    </row>
    <row r="145" spans="1:7" x14ac:dyDescent="0.35">
      <c r="A145" t="s">
        <v>23</v>
      </c>
      <c r="B145" t="s">
        <v>3</v>
      </c>
      <c r="C145" t="s">
        <v>398</v>
      </c>
      <c r="D145" t="s">
        <v>399</v>
      </c>
      <c r="E145" t="s">
        <v>400</v>
      </c>
      <c r="F145" s="1" t="s">
        <v>336</v>
      </c>
      <c r="G145" s="9" t="s">
        <v>23</v>
      </c>
    </row>
    <row r="146" spans="1:7" x14ac:dyDescent="0.35">
      <c r="A146" t="s">
        <v>23</v>
      </c>
      <c r="B146" t="s">
        <v>15</v>
      </c>
      <c r="C146" t="s">
        <v>401</v>
      </c>
      <c r="D146" t="s">
        <v>402</v>
      </c>
      <c r="E146" t="s">
        <v>335</v>
      </c>
      <c r="F146" s="1" t="s">
        <v>336</v>
      </c>
      <c r="G146" s="9" t="s">
        <v>23</v>
      </c>
    </row>
    <row r="147" spans="1:7" x14ac:dyDescent="0.35">
      <c r="A147" t="s">
        <v>23</v>
      </c>
      <c r="B147" t="s">
        <v>2</v>
      </c>
      <c r="C147" t="s">
        <v>403</v>
      </c>
      <c r="D147" t="s">
        <v>404</v>
      </c>
      <c r="E147" t="s">
        <v>306</v>
      </c>
      <c r="F147" s="1" t="s">
        <v>307</v>
      </c>
      <c r="G147" s="9" t="s">
        <v>26</v>
      </c>
    </row>
    <row r="148" spans="1:7" x14ac:dyDescent="0.35">
      <c r="A148" t="s">
        <v>23</v>
      </c>
      <c r="B148" t="s">
        <v>2</v>
      </c>
      <c r="C148" t="s">
        <v>405</v>
      </c>
      <c r="D148" t="s">
        <v>406</v>
      </c>
      <c r="E148" t="s">
        <v>327</v>
      </c>
      <c r="F148" s="1" t="s">
        <v>295</v>
      </c>
      <c r="G148" s="9" t="s">
        <v>26</v>
      </c>
    </row>
    <row r="149" spans="1:7" x14ac:dyDescent="0.35">
      <c r="A149" t="s">
        <v>23</v>
      </c>
      <c r="B149" t="s">
        <v>2</v>
      </c>
      <c r="C149" t="s">
        <v>407</v>
      </c>
      <c r="D149" t="s">
        <v>408</v>
      </c>
      <c r="E149" t="s">
        <v>335</v>
      </c>
      <c r="F149" s="1" t="s">
        <v>336</v>
      </c>
      <c r="G149" s="9" t="s">
        <v>23</v>
      </c>
    </row>
    <row r="150" spans="1:7" x14ac:dyDescent="0.35">
      <c r="A150" t="s">
        <v>23</v>
      </c>
      <c r="B150" t="s">
        <v>37</v>
      </c>
      <c r="C150" t="s">
        <v>409</v>
      </c>
      <c r="D150" t="s">
        <v>410</v>
      </c>
      <c r="E150" t="s">
        <v>89</v>
      </c>
      <c r="F150" s="1" t="s">
        <v>385</v>
      </c>
      <c r="G150" s="9" t="s">
        <v>23</v>
      </c>
    </row>
    <row r="151" spans="1:7" x14ac:dyDescent="0.35">
      <c r="A151" t="s">
        <v>23</v>
      </c>
      <c r="B151" t="s">
        <v>3</v>
      </c>
      <c r="C151" t="s">
        <v>411</v>
      </c>
      <c r="D151" t="s">
        <v>412</v>
      </c>
      <c r="E151" t="s">
        <v>121</v>
      </c>
      <c r="F151" s="1" t="s">
        <v>295</v>
      </c>
      <c r="G151" s="9" t="s">
        <v>23</v>
      </c>
    </row>
    <row r="152" spans="1:7" x14ac:dyDescent="0.35">
      <c r="A152" t="s">
        <v>23</v>
      </c>
      <c r="B152" t="s">
        <v>2</v>
      </c>
      <c r="C152" t="s">
        <v>413</v>
      </c>
      <c r="D152" t="s">
        <v>414</v>
      </c>
      <c r="E152" t="s">
        <v>294</v>
      </c>
      <c r="F152" s="1" t="s">
        <v>295</v>
      </c>
      <c r="G152" s="9" t="s">
        <v>26</v>
      </c>
    </row>
    <row r="153" spans="1:7" x14ac:dyDescent="0.35">
      <c r="A153" t="s">
        <v>23</v>
      </c>
      <c r="B153" t="s">
        <v>15</v>
      </c>
      <c r="C153" t="s">
        <v>415</v>
      </c>
      <c r="D153" t="s">
        <v>416</v>
      </c>
      <c r="E153" t="s">
        <v>327</v>
      </c>
      <c r="F153" s="1" t="s">
        <v>295</v>
      </c>
      <c r="G153" s="9" t="s">
        <v>23</v>
      </c>
    </row>
    <row r="154" spans="1:7" x14ac:dyDescent="0.35">
      <c r="A154" t="s">
        <v>23</v>
      </c>
      <c r="B154" t="s">
        <v>29</v>
      </c>
      <c r="C154" t="s">
        <v>417</v>
      </c>
      <c r="D154" t="s">
        <v>418</v>
      </c>
      <c r="E154" t="s">
        <v>65</v>
      </c>
      <c r="F154" s="1" t="s">
        <v>66</v>
      </c>
      <c r="G154" s="9" t="s">
        <v>23</v>
      </c>
    </row>
    <row r="155" spans="1:7" x14ac:dyDescent="0.35">
      <c r="A155" t="s">
        <v>23</v>
      </c>
      <c r="B155" t="s">
        <v>29</v>
      </c>
      <c r="C155" t="s">
        <v>419</v>
      </c>
      <c r="D155" t="s">
        <v>420</v>
      </c>
      <c r="E155" t="s">
        <v>421</v>
      </c>
      <c r="F155" s="1" t="s">
        <v>303</v>
      </c>
      <c r="G155" s="9" t="s">
        <v>23</v>
      </c>
    </row>
    <row r="156" spans="1:7" x14ac:dyDescent="0.35">
      <c r="A156" t="s">
        <v>23</v>
      </c>
      <c r="B156" t="s">
        <v>3</v>
      </c>
      <c r="C156" t="s">
        <v>422</v>
      </c>
      <c r="D156" t="s">
        <v>423</v>
      </c>
      <c r="E156" t="s">
        <v>374</v>
      </c>
      <c r="F156" s="1" t="s">
        <v>307</v>
      </c>
      <c r="G156" s="9" t="s">
        <v>23</v>
      </c>
    </row>
    <row r="157" spans="1:7" x14ac:dyDescent="0.35">
      <c r="A157" t="s">
        <v>23</v>
      </c>
      <c r="B157" t="s">
        <v>29</v>
      </c>
      <c r="C157" t="s">
        <v>424</v>
      </c>
      <c r="D157" t="s">
        <v>425</v>
      </c>
      <c r="E157" t="s">
        <v>426</v>
      </c>
      <c r="F157" s="1" t="s">
        <v>307</v>
      </c>
      <c r="G157" s="9" t="s">
        <v>23</v>
      </c>
    </row>
    <row r="158" spans="1:7" x14ac:dyDescent="0.35">
      <c r="A158" t="s">
        <v>23</v>
      </c>
      <c r="B158" t="s">
        <v>2</v>
      </c>
      <c r="C158" t="s">
        <v>427</v>
      </c>
      <c r="D158" t="s">
        <v>428</v>
      </c>
      <c r="E158" t="s">
        <v>429</v>
      </c>
      <c r="F158" s="1" t="s">
        <v>295</v>
      </c>
      <c r="G158" s="9" t="s">
        <v>26</v>
      </c>
    </row>
    <row r="159" spans="1:7" x14ac:dyDescent="0.35">
      <c r="A159" t="s">
        <v>23</v>
      </c>
      <c r="B159" t="s">
        <v>3</v>
      </c>
      <c r="C159" t="s">
        <v>430</v>
      </c>
      <c r="D159" t="s">
        <v>431</v>
      </c>
      <c r="E159" t="s">
        <v>327</v>
      </c>
      <c r="F159" s="1" t="s">
        <v>295</v>
      </c>
      <c r="G159" s="9" t="s">
        <v>23</v>
      </c>
    </row>
    <row r="160" spans="1:7" x14ac:dyDescent="0.35">
      <c r="A160" t="s">
        <v>23</v>
      </c>
      <c r="B160" t="s">
        <v>41</v>
      </c>
      <c r="C160" t="s">
        <v>432</v>
      </c>
      <c r="D160" t="s">
        <v>433</v>
      </c>
      <c r="E160" t="s">
        <v>434</v>
      </c>
      <c r="F160" s="1" t="s">
        <v>303</v>
      </c>
      <c r="G160" s="9" t="s">
        <v>23</v>
      </c>
    </row>
    <row r="161" spans="1:7" x14ac:dyDescent="0.35">
      <c r="A161" t="s">
        <v>23</v>
      </c>
      <c r="B161" t="s">
        <v>29</v>
      </c>
      <c r="C161" t="s">
        <v>435</v>
      </c>
      <c r="D161" t="s">
        <v>436</v>
      </c>
      <c r="E161" t="s">
        <v>437</v>
      </c>
      <c r="F161" s="1" t="s">
        <v>357</v>
      </c>
      <c r="G161" s="9" t="s">
        <v>23</v>
      </c>
    </row>
    <row r="162" spans="1:7" x14ac:dyDescent="0.35">
      <c r="A162" t="s">
        <v>23</v>
      </c>
      <c r="B162" t="s">
        <v>41</v>
      </c>
      <c r="C162" t="s">
        <v>438</v>
      </c>
      <c r="D162" t="s">
        <v>439</v>
      </c>
      <c r="E162" t="s">
        <v>434</v>
      </c>
      <c r="F162" s="1" t="s">
        <v>303</v>
      </c>
      <c r="G162" s="9" t="s">
        <v>23</v>
      </c>
    </row>
    <row r="163" spans="1:7" x14ac:dyDescent="0.35">
      <c r="A163" t="s">
        <v>23</v>
      </c>
      <c r="B163" t="s">
        <v>29</v>
      </c>
      <c r="C163" t="s">
        <v>440</v>
      </c>
      <c r="D163" t="s">
        <v>441</v>
      </c>
      <c r="E163" t="s">
        <v>356</v>
      </c>
      <c r="F163" s="1" t="s">
        <v>357</v>
      </c>
      <c r="G163" s="9" t="s">
        <v>23</v>
      </c>
    </row>
    <row r="164" spans="1:7" x14ac:dyDescent="0.35">
      <c r="A164" t="s">
        <v>23</v>
      </c>
      <c r="B164" t="s">
        <v>24</v>
      </c>
      <c r="C164" t="s">
        <v>442</v>
      </c>
      <c r="D164" t="s">
        <v>443</v>
      </c>
      <c r="E164" t="s">
        <v>310</v>
      </c>
      <c r="F164" s="1" t="s">
        <v>385</v>
      </c>
      <c r="G164" s="9" t="s">
        <v>23</v>
      </c>
    </row>
    <row r="165" spans="1:7" x14ac:dyDescent="0.35">
      <c r="A165" t="s">
        <v>23</v>
      </c>
      <c r="B165" t="s">
        <v>41</v>
      </c>
      <c r="C165" t="s">
        <v>444</v>
      </c>
      <c r="D165" t="s">
        <v>445</v>
      </c>
      <c r="E165" t="s">
        <v>446</v>
      </c>
      <c r="F165" s="1" t="s">
        <v>357</v>
      </c>
      <c r="G165" s="9" t="s">
        <v>23</v>
      </c>
    </row>
    <row r="166" spans="1:7" x14ac:dyDescent="0.35">
      <c r="A166" t="s">
        <v>23</v>
      </c>
      <c r="B166" t="s">
        <v>2</v>
      </c>
      <c r="C166" t="s">
        <v>447</v>
      </c>
      <c r="D166" t="s">
        <v>448</v>
      </c>
      <c r="E166" t="s">
        <v>362</v>
      </c>
      <c r="F166" s="1" t="s">
        <v>336</v>
      </c>
      <c r="G166" s="9" t="s">
        <v>23</v>
      </c>
    </row>
    <row r="167" spans="1:7" x14ac:dyDescent="0.35">
      <c r="A167" t="s">
        <v>23</v>
      </c>
      <c r="B167" t="s">
        <v>41</v>
      </c>
      <c r="C167" t="s">
        <v>449</v>
      </c>
      <c r="D167" t="s">
        <v>450</v>
      </c>
      <c r="E167" t="s">
        <v>451</v>
      </c>
      <c r="F167" s="1" t="s">
        <v>295</v>
      </c>
      <c r="G167" s="9" t="s">
        <v>23</v>
      </c>
    </row>
    <row r="168" spans="1:7" x14ac:dyDescent="0.35">
      <c r="A168" t="s">
        <v>23</v>
      </c>
      <c r="B168" t="s">
        <v>34</v>
      </c>
      <c r="C168" t="s">
        <v>452</v>
      </c>
      <c r="D168" t="s">
        <v>453</v>
      </c>
      <c r="E168" t="s">
        <v>454</v>
      </c>
      <c r="F168" s="1" t="s">
        <v>307</v>
      </c>
      <c r="G168" s="9" t="s">
        <v>23</v>
      </c>
    </row>
    <row r="169" spans="1:7" x14ac:dyDescent="0.35">
      <c r="A169" t="s">
        <v>23</v>
      </c>
      <c r="B169" t="s">
        <v>2</v>
      </c>
      <c r="C169" t="s">
        <v>455</v>
      </c>
      <c r="D169" t="s">
        <v>456</v>
      </c>
      <c r="E169" t="s">
        <v>179</v>
      </c>
      <c r="F169" s="1" t="s">
        <v>66</v>
      </c>
      <c r="G169" s="9" t="s">
        <v>23</v>
      </c>
    </row>
    <row r="170" spans="1:7" x14ac:dyDescent="0.35">
      <c r="A170" t="s">
        <v>23</v>
      </c>
      <c r="B170" t="s">
        <v>41</v>
      </c>
      <c r="C170" t="s">
        <v>457</v>
      </c>
      <c r="D170" t="s">
        <v>458</v>
      </c>
      <c r="E170" t="s">
        <v>459</v>
      </c>
      <c r="F170" s="1" t="s">
        <v>295</v>
      </c>
      <c r="G170" s="9" t="s">
        <v>23</v>
      </c>
    </row>
    <row r="171" spans="1:7" x14ac:dyDescent="0.35">
      <c r="A171" t="s">
        <v>23</v>
      </c>
      <c r="B171" t="s">
        <v>29</v>
      </c>
      <c r="C171" t="s">
        <v>460</v>
      </c>
      <c r="D171" t="s">
        <v>461</v>
      </c>
      <c r="E171" t="s">
        <v>462</v>
      </c>
      <c r="F171" s="1" t="s">
        <v>336</v>
      </c>
      <c r="G171" s="9" t="s">
        <v>23</v>
      </c>
    </row>
    <row r="172" spans="1:7" x14ac:dyDescent="0.35">
      <c r="A172" t="s">
        <v>23</v>
      </c>
      <c r="B172" t="s">
        <v>41</v>
      </c>
      <c r="C172" t="s">
        <v>463</v>
      </c>
      <c r="D172" t="s">
        <v>464</v>
      </c>
      <c r="E172" t="s">
        <v>434</v>
      </c>
      <c r="F172" s="1" t="s">
        <v>303</v>
      </c>
      <c r="G172" s="9" t="s">
        <v>23</v>
      </c>
    </row>
    <row r="173" spans="1:7" x14ac:dyDescent="0.35">
      <c r="A173" t="s">
        <v>23</v>
      </c>
      <c r="B173" t="s">
        <v>2</v>
      </c>
      <c r="C173" t="s">
        <v>465</v>
      </c>
      <c r="D173" t="s">
        <v>466</v>
      </c>
      <c r="E173" t="s">
        <v>179</v>
      </c>
      <c r="F173" s="1" t="s">
        <v>66</v>
      </c>
      <c r="G173" s="9" t="s">
        <v>23</v>
      </c>
    </row>
    <row r="174" spans="1:7" x14ac:dyDescent="0.35">
      <c r="A174" t="s">
        <v>23</v>
      </c>
      <c r="B174" t="s">
        <v>2</v>
      </c>
      <c r="C174" t="s">
        <v>467</v>
      </c>
      <c r="D174" t="s">
        <v>468</v>
      </c>
      <c r="E174" t="s">
        <v>306</v>
      </c>
      <c r="F174" s="1" t="s">
        <v>307</v>
      </c>
      <c r="G174" s="9" t="s">
        <v>26</v>
      </c>
    </row>
    <row r="175" spans="1:7" x14ac:dyDescent="0.35">
      <c r="A175" t="s">
        <v>23</v>
      </c>
      <c r="B175" t="s">
        <v>29</v>
      </c>
      <c r="C175" t="s">
        <v>469</v>
      </c>
      <c r="D175" t="s">
        <v>470</v>
      </c>
      <c r="E175" t="s">
        <v>335</v>
      </c>
      <c r="F175" s="1" t="s">
        <v>336</v>
      </c>
      <c r="G175" s="9" t="s">
        <v>23</v>
      </c>
    </row>
    <row r="176" spans="1:7" x14ac:dyDescent="0.35">
      <c r="A176" t="s">
        <v>23</v>
      </c>
      <c r="B176" t="s">
        <v>2</v>
      </c>
      <c r="C176" t="s">
        <v>471</v>
      </c>
      <c r="D176" t="s">
        <v>472</v>
      </c>
      <c r="E176" t="s">
        <v>179</v>
      </c>
      <c r="F176" s="1" t="s">
        <v>66</v>
      </c>
      <c r="G176" s="9" t="s">
        <v>23</v>
      </c>
    </row>
    <row r="177" spans="1:7" x14ac:dyDescent="0.35">
      <c r="A177" t="s">
        <v>23</v>
      </c>
      <c r="B177" t="s">
        <v>29</v>
      </c>
      <c r="C177" t="s">
        <v>473</v>
      </c>
      <c r="D177" t="s">
        <v>474</v>
      </c>
      <c r="E177" t="s">
        <v>475</v>
      </c>
      <c r="F177" s="1" t="s">
        <v>357</v>
      </c>
      <c r="G177" s="9" t="s">
        <v>23</v>
      </c>
    </row>
    <row r="178" spans="1:7" x14ac:dyDescent="0.35">
      <c r="A178" t="s">
        <v>23</v>
      </c>
      <c r="B178" t="s">
        <v>2</v>
      </c>
      <c r="C178" t="s">
        <v>476</v>
      </c>
      <c r="D178" t="s">
        <v>477</v>
      </c>
      <c r="E178" t="s">
        <v>478</v>
      </c>
      <c r="F178" s="1" t="s">
        <v>336</v>
      </c>
      <c r="G178" s="9" t="s">
        <v>23</v>
      </c>
    </row>
    <row r="179" spans="1:7" x14ac:dyDescent="0.35">
      <c r="A179" t="s">
        <v>23</v>
      </c>
      <c r="B179" t="s">
        <v>37</v>
      </c>
      <c r="C179" t="s">
        <v>479</v>
      </c>
      <c r="D179" t="s">
        <v>480</v>
      </c>
      <c r="E179" t="s">
        <v>481</v>
      </c>
      <c r="F179" s="1" t="s">
        <v>385</v>
      </c>
      <c r="G179" s="9" t="s">
        <v>23</v>
      </c>
    </row>
    <row r="180" spans="1:7" x14ac:dyDescent="0.35">
      <c r="A180" t="s">
        <v>23</v>
      </c>
      <c r="B180" t="s">
        <v>29</v>
      </c>
      <c r="C180" t="s">
        <v>482</v>
      </c>
      <c r="D180" t="s">
        <v>483</v>
      </c>
      <c r="E180" t="s">
        <v>484</v>
      </c>
      <c r="F180" s="1" t="s">
        <v>303</v>
      </c>
      <c r="G180" s="9" t="s">
        <v>23</v>
      </c>
    </row>
    <row r="181" spans="1:7" x14ac:dyDescent="0.35">
      <c r="A181" t="s">
        <v>23</v>
      </c>
      <c r="B181" t="s">
        <v>40</v>
      </c>
      <c r="C181" t="s">
        <v>485</v>
      </c>
      <c r="D181" t="s">
        <v>486</v>
      </c>
      <c r="E181" t="s">
        <v>400</v>
      </c>
      <c r="F181" s="1" t="s">
        <v>336</v>
      </c>
      <c r="G181" s="9" t="s">
        <v>23</v>
      </c>
    </row>
    <row r="182" spans="1:7" x14ac:dyDescent="0.35">
      <c r="A182" t="s">
        <v>23</v>
      </c>
      <c r="B182" t="s">
        <v>2</v>
      </c>
      <c r="C182" t="s">
        <v>487</v>
      </c>
      <c r="D182" t="s">
        <v>488</v>
      </c>
      <c r="E182" t="s">
        <v>179</v>
      </c>
      <c r="F182" s="1" t="s">
        <v>66</v>
      </c>
      <c r="G182" s="9" t="s">
        <v>23</v>
      </c>
    </row>
    <row r="183" spans="1:7" x14ac:dyDescent="0.35">
      <c r="A183" t="s">
        <v>23</v>
      </c>
      <c r="B183" t="s">
        <v>41</v>
      </c>
      <c r="C183" t="s">
        <v>489</v>
      </c>
      <c r="D183" t="s">
        <v>490</v>
      </c>
      <c r="E183" t="s">
        <v>335</v>
      </c>
      <c r="F183" s="1" t="s">
        <v>336</v>
      </c>
      <c r="G183" s="9" t="s">
        <v>23</v>
      </c>
    </row>
    <row r="184" spans="1:7" x14ac:dyDescent="0.35">
      <c r="A184" t="s">
        <v>23</v>
      </c>
      <c r="B184" t="s">
        <v>2</v>
      </c>
      <c r="C184" t="s">
        <v>491</v>
      </c>
      <c r="D184" t="s">
        <v>492</v>
      </c>
      <c r="E184" t="s">
        <v>310</v>
      </c>
      <c r="F184" s="1" t="s">
        <v>295</v>
      </c>
      <c r="G184" s="9" t="s">
        <v>26</v>
      </c>
    </row>
    <row r="185" spans="1:7" x14ac:dyDescent="0.35">
      <c r="A185" t="s">
        <v>23</v>
      </c>
      <c r="B185" t="s">
        <v>2</v>
      </c>
      <c r="C185" t="s">
        <v>493</v>
      </c>
      <c r="D185" t="s">
        <v>494</v>
      </c>
      <c r="E185" t="s">
        <v>429</v>
      </c>
      <c r="F185" s="1" t="s">
        <v>295</v>
      </c>
      <c r="G185" s="9" t="s">
        <v>26</v>
      </c>
    </row>
    <row r="186" spans="1:7" x14ac:dyDescent="0.35">
      <c r="A186" t="s">
        <v>23</v>
      </c>
      <c r="B186" t="s">
        <v>27</v>
      </c>
      <c r="C186" t="s">
        <v>495</v>
      </c>
      <c r="D186" t="s">
        <v>496</v>
      </c>
      <c r="E186" t="s">
        <v>362</v>
      </c>
      <c r="F186" s="1" t="s">
        <v>336</v>
      </c>
      <c r="G186" s="9" t="s">
        <v>23</v>
      </c>
    </row>
    <row r="187" spans="1:7" x14ac:dyDescent="0.35">
      <c r="A187" t="s">
        <v>23</v>
      </c>
      <c r="B187" t="s">
        <v>24</v>
      </c>
      <c r="C187" t="s">
        <v>497</v>
      </c>
      <c r="D187" t="s">
        <v>498</v>
      </c>
      <c r="E187">
        <v>90201</v>
      </c>
      <c r="F187" s="1" t="s">
        <v>385</v>
      </c>
      <c r="G187" s="9" t="s">
        <v>23</v>
      </c>
    </row>
    <row r="188" spans="1:7" x14ac:dyDescent="0.35">
      <c r="A188" t="s">
        <v>23</v>
      </c>
      <c r="B188" t="s">
        <v>34</v>
      </c>
      <c r="C188" t="s">
        <v>499</v>
      </c>
      <c r="D188" t="s">
        <v>500</v>
      </c>
      <c r="E188" t="s">
        <v>101</v>
      </c>
      <c r="F188" s="1" t="s">
        <v>66</v>
      </c>
      <c r="G188" s="9" t="s">
        <v>23</v>
      </c>
    </row>
    <row r="189" spans="1:7" x14ac:dyDescent="0.35">
      <c r="A189" t="s">
        <v>23</v>
      </c>
      <c r="B189" t="s">
        <v>2</v>
      </c>
      <c r="C189" t="s">
        <v>501</v>
      </c>
      <c r="D189" t="s">
        <v>502</v>
      </c>
      <c r="E189" t="s">
        <v>306</v>
      </c>
      <c r="F189" s="1" t="s">
        <v>307</v>
      </c>
      <c r="G189" s="9" t="s">
        <v>26</v>
      </c>
    </row>
    <row r="190" spans="1:7" x14ac:dyDescent="0.35">
      <c r="A190" t="s">
        <v>23</v>
      </c>
      <c r="B190" t="s">
        <v>2</v>
      </c>
      <c r="C190" t="s">
        <v>503</v>
      </c>
      <c r="D190" t="s">
        <v>504</v>
      </c>
      <c r="E190" t="s">
        <v>371</v>
      </c>
      <c r="F190" s="1" t="s">
        <v>307</v>
      </c>
      <c r="G190" s="9" t="s">
        <v>23</v>
      </c>
    </row>
    <row r="191" spans="1:7" x14ac:dyDescent="0.35">
      <c r="A191" t="s">
        <v>23</v>
      </c>
      <c r="B191" t="s">
        <v>29</v>
      </c>
      <c r="C191" t="s">
        <v>505</v>
      </c>
      <c r="D191" t="s">
        <v>506</v>
      </c>
      <c r="E191" t="s">
        <v>507</v>
      </c>
      <c r="F191" s="1" t="s">
        <v>336</v>
      </c>
      <c r="G191" s="9" t="s">
        <v>23</v>
      </c>
    </row>
    <row r="192" spans="1:7" x14ac:dyDescent="0.35">
      <c r="A192" t="s">
        <v>23</v>
      </c>
      <c r="B192" t="s">
        <v>15</v>
      </c>
      <c r="C192" t="s">
        <v>508</v>
      </c>
      <c r="D192" t="s">
        <v>509</v>
      </c>
      <c r="E192" t="s">
        <v>324</v>
      </c>
      <c r="F192" s="1" t="s">
        <v>307</v>
      </c>
      <c r="G192" s="9" t="s">
        <v>23</v>
      </c>
    </row>
    <row r="193" spans="1:7" x14ac:dyDescent="0.35">
      <c r="A193" t="s">
        <v>23</v>
      </c>
      <c r="B193" t="s">
        <v>29</v>
      </c>
      <c r="C193" t="s">
        <v>510</v>
      </c>
      <c r="D193" t="s">
        <v>511</v>
      </c>
      <c r="E193" t="s">
        <v>400</v>
      </c>
      <c r="F193" s="1" t="s">
        <v>336</v>
      </c>
      <c r="G193" s="9" t="s">
        <v>23</v>
      </c>
    </row>
    <row r="194" spans="1:7" x14ac:dyDescent="0.35">
      <c r="A194" t="s">
        <v>23</v>
      </c>
      <c r="B194" t="s">
        <v>2</v>
      </c>
      <c r="C194" t="s">
        <v>512</v>
      </c>
      <c r="D194" t="s">
        <v>513</v>
      </c>
      <c r="E194" t="s">
        <v>306</v>
      </c>
      <c r="F194" s="1" t="s">
        <v>307</v>
      </c>
      <c r="G194" s="9" t="s">
        <v>23</v>
      </c>
    </row>
    <row r="195" spans="1:7" x14ac:dyDescent="0.35">
      <c r="A195" t="s">
        <v>23</v>
      </c>
      <c r="B195" t="s">
        <v>2</v>
      </c>
      <c r="C195" t="s">
        <v>514</v>
      </c>
      <c r="D195" t="s">
        <v>515</v>
      </c>
      <c r="E195" t="s">
        <v>310</v>
      </c>
      <c r="F195" s="1" t="s">
        <v>295</v>
      </c>
      <c r="G195" s="9" t="s">
        <v>26</v>
      </c>
    </row>
    <row r="196" spans="1:7" x14ac:dyDescent="0.35">
      <c r="A196" t="s">
        <v>23</v>
      </c>
      <c r="B196" t="s">
        <v>41</v>
      </c>
      <c r="C196" t="s">
        <v>516</v>
      </c>
      <c r="D196" t="s">
        <v>517</v>
      </c>
      <c r="E196" t="s">
        <v>518</v>
      </c>
      <c r="F196" s="1" t="s">
        <v>307</v>
      </c>
      <c r="G196" s="9" t="s">
        <v>23</v>
      </c>
    </row>
    <row r="197" spans="1:7" x14ac:dyDescent="0.35">
      <c r="A197" t="s">
        <v>23</v>
      </c>
      <c r="B197" t="s">
        <v>2</v>
      </c>
      <c r="C197" t="s">
        <v>519</v>
      </c>
      <c r="D197" t="s">
        <v>520</v>
      </c>
      <c r="E197" t="s">
        <v>65</v>
      </c>
      <c r="F197" s="1" t="s">
        <v>66</v>
      </c>
      <c r="G197" s="9" t="s">
        <v>23</v>
      </c>
    </row>
    <row r="198" spans="1:7" x14ac:dyDescent="0.35">
      <c r="A198" t="s">
        <v>23</v>
      </c>
      <c r="B198" t="s">
        <v>29</v>
      </c>
      <c r="C198" t="s">
        <v>521</v>
      </c>
      <c r="D198" t="s">
        <v>522</v>
      </c>
      <c r="E198" t="s">
        <v>523</v>
      </c>
      <c r="F198" s="1" t="s">
        <v>303</v>
      </c>
      <c r="G198" s="9" t="s">
        <v>23</v>
      </c>
    </row>
    <row r="199" spans="1:7" x14ac:dyDescent="0.35">
      <c r="A199" t="s">
        <v>23</v>
      </c>
      <c r="B199" t="s">
        <v>29</v>
      </c>
      <c r="C199" t="s">
        <v>524</v>
      </c>
      <c r="D199" t="s">
        <v>525</v>
      </c>
      <c r="E199" t="s">
        <v>526</v>
      </c>
      <c r="F199" s="1" t="s">
        <v>303</v>
      </c>
      <c r="G199" s="9" t="s">
        <v>23</v>
      </c>
    </row>
    <row r="200" spans="1:7" x14ac:dyDescent="0.35">
      <c r="A200" t="s">
        <v>23</v>
      </c>
      <c r="B200" t="s">
        <v>2</v>
      </c>
      <c r="C200" t="s">
        <v>527</v>
      </c>
      <c r="D200" t="s">
        <v>528</v>
      </c>
      <c r="E200" t="s">
        <v>371</v>
      </c>
      <c r="F200" s="1" t="s">
        <v>307</v>
      </c>
      <c r="G200" s="9" t="s">
        <v>26</v>
      </c>
    </row>
    <row r="201" spans="1:7" x14ac:dyDescent="0.35">
      <c r="A201" t="s">
        <v>23</v>
      </c>
      <c r="B201" t="s">
        <v>28</v>
      </c>
      <c r="C201" t="s">
        <v>529</v>
      </c>
      <c r="D201" t="s">
        <v>530</v>
      </c>
      <c r="E201" t="s">
        <v>384</v>
      </c>
      <c r="F201" s="1" t="s">
        <v>336</v>
      </c>
      <c r="G201" s="9" t="s">
        <v>23</v>
      </c>
    </row>
    <row r="202" spans="1:7" x14ac:dyDescent="0.35">
      <c r="A202" t="s">
        <v>23</v>
      </c>
      <c r="B202" t="s">
        <v>2</v>
      </c>
      <c r="C202" t="s">
        <v>531</v>
      </c>
      <c r="D202" t="s">
        <v>532</v>
      </c>
      <c r="E202" t="s">
        <v>294</v>
      </c>
      <c r="F202" s="1" t="s">
        <v>295</v>
      </c>
      <c r="G202" s="9" t="s">
        <v>26</v>
      </c>
    </row>
    <row r="203" spans="1:7" x14ac:dyDescent="0.35">
      <c r="A203" t="s">
        <v>23</v>
      </c>
      <c r="B203" t="s">
        <v>24</v>
      </c>
      <c r="C203" t="s">
        <v>533</v>
      </c>
      <c r="D203" t="s">
        <v>534</v>
      </c>
      <c r="E203" t="s">
        <v>459</v>
      </c>
      <c r="F203" s="1" t="s">
        <v>385</v>
      </c>
      <c r="G203" s="9" t="s">
        <v>23</v>
      </c>
    </row>
    <row r="204" spans="1:7" x14ac:dyDescent="0.35">
      <c r="A204" t="s">
        <v>23</v>
      </c>
      <c r="B204" t="s">
        <v>2</v>
      </c>
      <c r="C204" t="s">
        <v>535</v>
      </c>
      <c r="D204" t="s">
        <v>536</v>
      </c>
      <c r="E204" t="s">
        <v>319</v>
      </c>
      <c r="F204" s="1" t="s">
        <v>295</v>
      </c>
      <c r="G204" s="9" t="s">
        <v>26</v>
      </c>
    </row>
    <row r="205" spans="1:7" x14ac:dyDescent="0.35">
      <c r="A205" t="s">
        <v>23</v>
      </c>
      <c r="B205" t="s">
        <v>3</v>
      </c>
      <c r="C205" t="s">
        <v>537</v>
      </c>
      <c r="D205" t="s">
        <v>538</v>
      </c>
      <c r="E205" t="s">
        <v>400</v>
      </c>
      <c r="F205" s="1" t="s">
        <v>336</v>
      </c>
      <c r="G205" s="9" t="s">
        <v>23</v>
      </c>
    </row>
    <row r="206" spans="1:7" x14ac:dyDescent="0.35">
      <c r="A206" t="s">
        <v>23</v>
      </c>
      <c r="B206" t="s">
        <v>39</v>
      </c>
      <c r="C206" t="s">
        <v>539</v>
      </c>
      <c r="D206" t="s">
        <v>540</v>
      </c>
      <c r="E206" t="s">
        <v>69</v>
      </c>
      <c r="F206" s="1" t="s">
        <v>385</v>
      </c>
      <c r="G206" s="9" t="s">
        <v>23</v>
      </c>
    </row>
    <row r="207" spans="1:7" x14ac:dyDescent="0.35">
      <c r="A207" t="s">
        <v>23</v>
      </c>
      <c r="B207" t="s">
        <v>37</v>
      </c>
      <c r="C207" t="s">
        <v>541</v>
      </c>
      <c r="D207" t="s">
        <v>542</v>
      </c>
      <c r="E207" t="s">
        <v>543</v>
      </c>
      <c r="F207" s="1" t="s">
        <v>385</v>
      </c>
      <c r="G207" s="9" t="s">
        <v>23</v>
      </c>
    </row>
    <row r="208" spans="1:7" x14ac:dyDescent="0.35">
      <c r="A208" t="s">
        <v>23</v>
      </c>
      <c r="B208" t="s">
        <v>29</v>
      </c>
      <c r="C208" t="s">
        <v>544</v>
      </c>
      <c r="D208" t="s">
        <v>545</v>
      </c>
      <c r="E208" t="s">
        <v>546</v>
      </c>
      <c r="F208" s="1" t="s">
        <v>295</v>
      </c>
      <c r="G208" s="9" t="s">
        <v>23</v>
      </c>
    </row>
    <row r="209" spans="1:7" x14ac:dyDescent="0.35">
      <c r="A209" t="s">
        <v>23</v>
      </c>
      <c r="B209" t="s">
        <v>41</v>
      </c>
      <c r="C209" t="s">
        <v>547</v>
      </c>
      <c r="D209" t="s">
        <v>548</v>
      </c>
      <c r="E209" t="s">
        <v>332</v>
      </c>
      <c r="F209" s="1" t="s">
        <v>307</v>
      </c>
      <c r="G209" s="9" t="s">
        <v>23</v>
      </c>
    </row>
    <row r="210" spans="1:7" x14ac:dyDescent="0.35">
      <c r="A210" t="s">
        <v>23</v>
      </c>
      <c r="B210" t="s">
        <v>41</v>
      </c>
      <c r="C210" t="s">
        <v>549</v>
      </c>
      <c r="D210" t="s">
        <v>550</v>
      </c>
      <c r="E210" t="s">
        <v>98</v>
      </c>
      <c r="F210" s="1" t="s">
        <v>66</v>
      </c>
      <c r="G210" s="9" t="s">
        <v>23</v>
      </c>
    </row>
    <row r="211" spans="1:7" x14ac:dyDescent="0.35">
      <c r="A211" t="s">
        <v>23</v>
      </c>
      <c r="B211" t="s">
        <v>2</v>
      </c>
      <c r="C211" t="s">
        <v>551</v>
      </c>
      <c r="D211" t="s">
        <v>552</v>
      </c>
      <c r="E211" t="s">
        <v>546</v>
      </c>
      <c r="F211" s="1" t="s">
        <v>295</v>
      </c>
      <c r="G211" s="9" t="s">
        <v>23</v>
      </c>
    </row>
    <row r="212" spans="1:7" x14ac:dyDescent="0.35">
      <c r="A212" t="s">
        <v>23</v>
      </c>
      <c r="B212" t="s">
        <v>2</v>
      </c>
      <c r="C212" t="s">
        <v>553</v>
      </c>
      <c r="D212" t="s">
        <v>554</v>
      </c>
      <c r="E212" t="s">
        <v>343</v>
      </c>
      <c r="F212" s="1" t="s">
        <v>295</v>
      </c>
      <c r="G212" s="9" t="s">
        <v>26</v>
      </c>
    </row>
    <row r="213" spans="1:7" x14ac:dyDescent="0.35">
      <c r="A213" t="s">
        <v>23</v>
      </c>
      <c r="B213" t="s">
        <v>2</v>
      </c>
      <c r="C213" t="s">
        <v>555</v>
      </c>
      <c r="D213" t="s">
        <v>556</v>
      </c>
      <c r="E213" t="s">
        <v>343</v>
      </c>
      <c r="F213" s="1" t="s">
        <v>295</v>
      </c>
      <c r="G213" s="9" t="s">
        <v>26</v>
      </c>
    </row>
    <row r="214" spans="1:7" x14ac:dyDescent="0.35">
      <c r="A214" t="s">
        <v>23</v>
      </c>
      <c r="B214" t="s">
        <v>29</v>
      </c>
      <c r="C214" t="s">
        <v>557</v>
      </c>
      <c r="D214" t="s">
        <v>558</v>
      </c>
      <c r="E214" t="s">
        <v>434</v>
      </c>
      <c r="F214" s="1" t="s">
        <v>303</v>
      </c>
      <c r="G214" s="9" t="s">
        <v>23</v>
      </c>
    </row>
    <row r="215" spans="1:7" x14ac:dyDescent="0.35">
      <c r="A215" t="s">
        <v>23</v>
      </c>
      <c r="B215" t="s">
        <v>2</v>
      </c>
      <c r="C215" t="s">
        <v>559</v>
      </c>
      <c r="D215" t="s">
        <v>560</v>
      </c>
      <c r="E215" t="s">
        <v>306</v>
      </c>
      <c r="F215" s="1" t="s">
        <v>307</v>
      </c>
      <c r="G215" s="9" t="s">
        <v>26</v>
      </c>
    </row>
    <row r="216" spans="1:7" x14ac:dyDescent="0.35">
      <c r="A216" t="s">
        <v>23</v>
      </c>
      <c r="B216" t="s">
        <v>34</v>
      </c>
      <c r="C216" t="s">
        <v>561</v>
      </c>
      <c r="D216" t="s">
        <v>562</v>
      </c>
      <c r="E216" t="s">
        <v>121</v>
      </c>
      <c r="F216" s="1" t="s">
        <v>66</v>
      </c>
      <c r="G216" s="9" t="s">
        <v>23</v>
      </c>
    </row>
    <row r="217" spans="1:7" x14ac:dyDescent="0.35">
      <c r="A217" t="s">
        <v>12</v>
      </c>
      <c r="B217" t="s">
        <v>2</v>
      </c>
      <c r="C217" t="s">
        <v>563</v>
      </c>
      <c r="D217" t="s">
        <v>564</v>
      </c>
      <c r="E217" t="s">
        <v>384</v>
      </c>
      <c r="F217" s="1" t="s">
        <v>336</v>
      </c>
      <c r="G217" s="9" t="s">
        <v>12</v>
      </c>
    </row>
    <row r="218" spans="1:7" x14ac:dyDescent="0.35">
      <c r="A218" t="s">
        <v>12</v>
      </c>
      <c r="B218" t="s">
        <v>2</v>
      </c>
      <c r="C218" t="s">
        <v>565</v>
      </c>
      <c r="D218" t="s">
        <v>566</v>
      </c>
      <c r="E218" t="s">
        <v>335</v>
      </c>
      <c r="F218" s="1" t="s">
        <v>336</v>
      </c>
      <c r="G218" s="9" t="s">
        <v>12</v>
      </c>
    </row>
    <row r="219" spans="1:7" x14ac:dyDescent="0.35">
      <c r="A219" t="s">
        <v>12</v>
      </c>
      <c r="B219" t="s">
        <v>2</v>
      </c>
      <c r="C219" t="s">
        <v>567</v>
      </c>
      <c r="D219" t="s">
        <v>568</v>
      </c>
      <c r="E219" t="s">
        <v>335</v>
      </c>
      <c r="F219" s="1" t="s">
        <v>336</v>
      </c>
      <c r="G219" s="9" t="s">
        <v>12</v>
      </c>
    </row>
    <row r="220" spans="1:7" x14ac:dyDescent="0.35">
      <c r="A220" t="s">
        <v>12</v>
      </c>
      <c r="B220" t="s">
        <v>2</v>
      </c>
      <c r="C220" t="s">
        <v>569</v>
      </c>
      <c r="D220" t="s">
        <v>570</v>
      </c>
      <c r="E220" t="s">
        <v>571</v>
      </c>
      <c r="F220" s="1" t="s">
        <v>336</v>
      </c>
      <c r="G220" s="9" t="s">
        <v>11</v>
      </c>
    </row>
    <row r="221" spans="1:7" x14ac:dyDescent="0.35">
      <c r="A221" t="s">
        <v>12</v>
      </c>
      <c r="B221" t="s">
        <v>2</v>
      </c>
      <c r="C221" t="s">
        <v>572</v>
      </c>
      <c r="D221" t="s">
        <v>573</v>
      </c>
      <c r="E221" t="s">
        <v>574</v>
      </c>
      <c r="F221" s="1" t="s">
        <v>336</v>
      </c>
      <c r="G221" s="9" t="s">
        <v>12</v>
      </c>
    </row>
    <row r="222" spans="1:7" x14ac:dyDescent="0.35">
      <c r="A222" t="s">
        <v>12</v>
      </c>
      <c r="B222" t="s">
        <v>2</v>
      </c>
      <c r="C222" t="s">
        <v>575</v>
      </c>
      <c r="D222" t="s">
        <v>576</v>
      </c>
      <c r="E222" t="s">
        <v>391</v>
      </c>
      <c r="F222" s="1" t="s">
        <v>336</v>
      </c>
      <c r="G222" s="9" t="s">
        <v>11</v>
      </c>
    </row>
    <row r="223" spans="1:7" x14ac:dyDescent="0.35">
      <c r="A223" t="s">
        <v>12</v>
      </c>
      <c r="B223" t="s">
        <v>2</v>
      </c>
      <c r="C223" t="s">
        <v>577</v>
      </c>
      <c r="D223" t="s">
        <v>578</v>
      </c>
      <c r="E223" t="s">
        <v>362</v>
      </c>
      <c r="F223" s="1" t="s">
        <v>336</v>
      </c>
      <c r="G223" s="9" t="s">
        <v>12</v>
      </c>
    </row>
    <row r="224" spans="1:7" x14ac:dyDescent="0.35">
      <c r="A224" t="s">
        <v>12</v>
      </c>
      <c r="B224" t="s">
        <v>15</v>
      </c>
      <c r="C224" t="s">
        <v>579</v>
      </c>
      <c r="D224" t="s">
        <v>580</v>
      </c>
      <c r="E224" t="s">
        <v>388</v>
      </c>
      <c r="F224" s="1" t="s">
        <v>336</v>
      </c>
      <c r="G224" s="9" t="s">
        <v>12</v>
      </c>
    </row>
    <row r="225" spans="1:7" x14ac:dyDescent="0.35">
      <c r="A225" t="s">
        <v>12</v>
      </c>
      <c r="B225" t="s">
        <v>2</v>
      </c>
      <c r="C225" t="s">
        <v>581</v>
      </c>
      <c r="D225" t="s">
        <v>582</v>
      </c>
      <c r="E225" t="s">
        <v>362</v>
      </c>
      <c r="F225" s="1" t="s">
        <v>336</v>
      </c>
      <c r="G225" s="9" t="s">
        <v>12</v>
      </c>
    </row>
    <row r="226" spans="1:7" x14ac:dyDescent="0.35">
      <c r="A226" t="s">
        <v>12</v>
      </c>
      <c r="B226" t="s">
        <v>3</v>
      </c>
      <c r="C226" t="s">
        <v>583</v>
      </c>
      <c r="D226" t="s">
        <v>584</v>
      </c>
      <c r="E226" t="s">
        <v>362</v>
      </c>
      <c r="F226" s="1" t="s">
        <v>336</v>
      </c>
      <c r="G226" s="9" t="s">
        <v>12</v>
      </c>
    </row>
    <row r="227" spans="1:7" x14ac:dyDescent="0.35">
      <c r="A227" t="s">
        <v>12</v>
      </c>
      <c r="B227" t="s">
        <v>15</v>
      </c>
      <c r="C227" t="s">
        <v>585</v>
      </c>
      <c r="D227" t="s">
        <v>586</v>
      </c>
      <c r="E227" t="s">
        <v>574</v>
      </c>
      <c r="F227" s="1" t="s">
        <v>336</v>
      </c>
      <c r="G227" s="9" t="s">
        <v>23</v>
      </c>
    </row>
    <row r="228" spans="1:7" x14ac:dyDescent="0.35">
      <c r="A228" t="s">
        <v>12</v>
      </c>
      <c r="B228" t="s">
        <v>15</v>
      </c>
      <c r="C228" t="s">
        <v>587</v>
      </c>
      <c r="D228" t="s">
        <v>588</v>
      </c>
      <c r="E228" t="s">
        <v>384</v>
      </c>
      <c r="F228" s="1" t="s">
        <v>336</v>
      </c>
      <c r="G228" s="9" t="s">
        <v>23</v>
      </c>
    </row>
    <row r="229" spans="1:7" x14ac:dyDescent="0.35">
      <c r="A229" t="s">
        <v>12</v>
      </c>
      <c r="B229" t="s">
        <v>2</v>
      </c>
      <c r="C229" t="s">
        <v>589</v>
      </c>
      <c r="D229" t="s">
        <v>590</v>
      </c>
      <c r="E229" t="s">
        <v>384</v>
      </c>
      <c r="F229" s="1" t="s">
        <v>336</v>
      </c>
      <c r="G229" s="9" t="s">
        <v>12</v>
      </c>
    </row>
    <row r="230" spans="1:7" x14ac:dyDescent="0.35">
      <c r="A230" t="s">
        <v>12</v>
      </c>
      <c r="B230" t="s">
        <v>2</v>
      </c>
      <c r="C230" t="s">
        <v>591</v>
      </c>
      <c r="D230" t="s">
        <v>592</v>
      </c>
      <c r="E230" t="s">
        <v>384</v>
      </c>
      <c r="F230" s="1" t="s">
        <v>336</v>
      </c>
      <c r="G230" s="9" t="s">
        <v>11</v>
      </c>
    </row>
    <row r="231" spans="1:7" x14ac:dyDescent="0.35">
      <c r="A231" t="s">
        <v>12</v>
      </c>
      <c r="B231" t="s">
        <v>2</v>
      </c>
      <c r="C231" t="s">
        <v>593</v>
      </c>
      <c r="D231" t="s">
        <v>594</v>
      </c>
      <c r="E231" t="s">
        <v>507</v>
      </c>
      <c r="F231" s="1" t="s">
        <v>336</v>
      </c>
      <c r="G231" s="9" t="s">
        <v>12</v>
      </c>
    </row>
    <row r="232" spans="1:7" x14ac:dyDescent="0.35">
      <c r="A232" t="s">
        <v>12</v>
      </c>
      <c r="B232" t="s">
        <v>2</v>
      </c>
      <c r="C232" t="s">
        <v>595</v>
      </c>
      <c r="D232" t="s">
        <v>596</v>
      </c>
      <c r="E232" t="s">
        <v>478</v>
      </c>
      <c r="F232" s="1" t="s">
        <v>336</v>
      </c>
      <c r="G232" s="9" t="s">
        <v>12</v>
      </c>
    </row>
    <row r="233" spans="1:7" x14ac:dyDescent="0.35">
      <c r="A233" t="s">
        <v>12</v>
      </c>
      <c r="B233" t="s">
        <v>2</v>
      </c>
      <c r="C233" t="s">
        <v>597</v>
      </c>
      <c r="D233" t="s">
        <v>598</v>
      </c>
      <c r="E233" t="s">
        <v>362</v>
      </c>
      <c r="F233" s="1" t="s">
        <v>336</v>
      </c>
      <c r="G233" s="9" t="s">
        <v>12</v>
      </c>
    </row>
    <row r="234" spans="1:7" x14ac:dyDescent="0.35">
      <c r="A234" t="s">
        <v>12</v>
      </c>
      <c r="B234" t="s">
        <v>2</v>
      </c>
      <c r="C234" t="s">
        <v>599</v>
      </c>
      <c r="D234" t="s">
        <v>600</v>
      </c>
      <c r="E234" t="s">
        <v>388</v>
      </c>
      <c r="F234" s="1" t="s">
        <v>336</v>
      </c>
      <c r="G234" s="9" t="s">
        <v>12</v>
      </c>
    </row>
    <row r="235" spans="1:7" x14ac:dyDescent="0.35">
      <c r="A235" t="s">
        <v>12</v>
      </c>
      <c r="B235" t="s">
        <v>2</v>
      </c>
      <c r="C235" t="s">
        <v>601</v>
      </c>
      <c r="D235" t="s">
        <v>602</v>
      </c>
      <c r="E235" t="s">
        <v>574</v>
      </c>
      <c r="F235" s="1" t="s">
        <v>336</v>
      </c>
      <c r="G235" s="9" t="s">
        <v>12</v>
      </c>
    </row>
    <row r="236" spans="1:7" x14ac:dyDescent="0.35">
      <c r="A236" t="s">
        <v>12</v>
      </c>
      <c r="B236" t="s">
        <v>2</v>
      </c>
      <c r="C236" t="s">
        <v>603</v>
      </c>
      <c r="D236" t="s">
        <v>604</v>
      </c>
      <c r="E236" t="s">
        <v>574</v>
      </c>
      <c r="F236" s="1" t="s">
        <v>336</v>
      </c>
      <c r="G236" s="9" t="s">
        <v>12</v>
      </c>
    </row>
    <row r="237" spans="1:7" x14ac:dyDescent="0.35">
      <c r="A237" t="s">
        <v>12</v>
      </c>
      <c r="B237" t="s">
        <v>2</v>
      </c>
      <c r="C237" t="s">
        <v>605</v>
      </c>
      <c r="D237" t="s">
        <v>606</v>
      </c>
      <c r="E237" t="s">
        <v>478</v>
      </c>
      <c r="F237" s="1" t="s">
        <v>336</v>
      </c>
      <c r="G237" s="9" t="s">
        <v>12</v>
      </c>
    </row>
    <row r="238" spans="1:7" x14ac:dyDescent="0.35">
      <c r="A238" t="s">
        <v>12</v>
      </c>
      <c r="B238" t="s">
        <v>3</v>
      </c>
      <c r="C238" t="s">
        <v>607</v>
      </c>
      <c r="D238" t="s">
        <v>608</v>
      </c>
      <c r="E238" t="s">
        <v>478</v>
      </c>
      <c r="F238" s="1" t="s">
        <v>336</v>
      </c>
      <c r="G238" s="9" t="s">
        <v>12</v>
      </c>
    </row>
    <row r="239" spans="1:7" x14ac:dyDescent="0.35">
      <c r="A239" t="s">
        <v>12</v>
      </c>
      <c r="B239" t="s">
        <v>2</v>
      </c>
      <c r="C239" t="s">
        <v>609</v>
      </c>
      <c r="D239" t="s">
        <v>610</v>
      </c>
      <c r="E239" t="s">
        <v>388</v>
      </c>
      <c r="F239" s="1" t="s">
        <v>336</v>
      </c>
      <c r="G239" s="9" t="s">
        <v>12</v>
      </c>
    </row>
    <row r="240" spans="1:7" x14ac:dyDescent="0.35">
      <c r="A240" t="s">
        <v>12</v>
      </c>
      <c r="B240" t="s">
        <v>2</v>
      </c>
      <c r="C240" t="s">
        <v>611</v>
      </c>
      <c r="D240" t="s">
        <v>612</v>
      </c>
      <c r="E240" t="s">
        <v>388</v>
      </c>
      <c r="F240" s="1" t="s">
        <v>336</v>
      </c>
      <c r="G240" s="9" t="s">
        <v>12</v>
      </c>
    </row>
    <row r="241" spans="1:7" x14ac:dyDescent="0.35">
      <c r="A241" t="s">
        <v>12</v>
      </c>
      <c r="B241" t="s">
        <v>15</v>
      </c>
      <c r="C241" t="s">
        <v>613</v>
      </c>
      <c r="D241" t="s">
        <v>614</v>
      </c>
      <c r="E241" t="s">
        <v>362</v>
      </c>
      <c r="F241" s="1" t="s">
        <v>336</v>
      </c>
      <c r="G241" s="9" t="s">
        <v>12</v>
      </c>
    </row>
    <row r="242" spans="1:7" x14ac:dyDescent="0.35">
      <c r="A242" t="s">
        <v>12</v>
      </c>
      <c r="B242" t="s">
        <v>2</v>
      </c>
      <c r="C242" t="s">
        <v>615</v>
      </c>
      <c r="D242" t="s">
        <v>616</v>
      </c>
      <c r="E242" t="s">
        <v>574</v>
      </c>
      <c r="F242" s="1" t="s">
        <v>336</v>
      </c>
      <c r="G242" s="9" t="s">
        <v>12</v>
      </c>
    </row>
    <row r="243" spans="1:7" x14ac:dyDescent="0.35">
      <c r="A243" t="s">
        <v>12</v>
      </c>
      <c r="B243" t="s">
        <v>2</v>
      </c>
      <c r="C243" t="s">
        <v>617</v>
      </c>
      <c r="D243" t="s">
        <v>618</v>
      </c>
      <c r="E243" t="s">
        <v>384</v>
      </c>
      <c r="F243" s="1" t="s">
        <v>336</v>
      </c>
      <c r="G243" s="9" t="s">
        <v>12</v>
      </c>
    </row>
    <row r="244" spans="1:7" x14ac:dyDescent="0.35">
      <c r="A244" t="s">
        <v>12</v>
      </c>
      <c r="B244" t="s">
        <v>2</v>
      </c>
      <c r="C244" t="s">
        <v>619</v>
      </c>
      <c r="D244" t="s">
        <v>620</v>
      </c>
      <c r="E244" t="s">
        <v>478</v>
      </c>
      <c r="F244" s="1" t="s">
        <v>336</v>
      </c>
      <c r="G244" s="9" t="s">
        <v>12</v>
      </c>
    </row>
    <row r="245" spans="1:7" x14ac:dyDescent="0.35">
      <c r="A245" t="s">
        <v>12</v>
      </c>
      <c r="B245" t="s">
        <v>2</v>
      </c>
      <c r="C245" t="s">
        <v>621</v>
      </c>
      <c r="D245" t="s">
        <v>622</v>
      </c>
      <c r="E245" t="s">
        <v>623</v>
      </c>
      <c r="F245" s="1" t="s">
        <v>336</v>
      </c>
      <c r="G245" s="9" t="s">
        <v>12</v>
      </c>
    </row>
    <row r="246" spans="1:7" x14ac:dyDescent="0.35">
      <c r="A246" t="s">
        <v>12</v>
      </c>
      <c r="B246" t="s">
        <v>2</v>
      </c>
      <c r="C246" t="s">
        <v>624</v>
      </c>
      <c r="D246" t="s">
        <v>625</v>
      </c>
      <c r="E246" t="s">
        <v>179</v>
      </c>
      <c r="F246" s="1" t="s">
        <v>336</v>
      </c>
      <c r="G246" s="9" t="s">
        <v>12</v>
      </c>
    </row>
    <row r="247" spans="1:7" x14ac:dyDescent="0.35">
      <c r="A247" t="s">
        <v>12</v>
      </c>
      <c r="B247" t="s">
        <v>2</v>
      </c>
      <c r="C247" t="s">
        <v>626</v>
      </c>
      <c r="D247" t="s">
        <v>627</v>
      </c>
      <c r="E247" t="s">
        <v>335</v>
      </c>
      <c r="F247" s="1" t="s">
        <v>336</v>
      </c>
      <c r="G247" s="9" t="s">
        <v>12</v>
      </c>
    </row>
    <row r="248" spans="1:7" x14ac:dyDescent="0.35">
      <c r="A248" t="s">
        <v>12</v>
      </c>
      <c r="B248" t="s">
        <v>2</v>
      </c>
      <c r="C248" t="s">
        <v>628</v>
      </c>
      <c r="D248" t="s">
        <v>629</v>
      </c>
      <c r="E248" t="s">
        <v>574</v>
      </c>
      <c r="F248" s="1" t="s">
        <v>336</v>
      </c>
      <c r="G248" s="9" t="s">
        <v>12</v>
      </c>
    </row>
    <row r="249" spans="1:7" x14ac:dyDescent="0.35">
      <c r="A249" t="s">
        <v>12</v>
      </c>
      <c r="B249" t="s">
        <v>2</v>
      </c>
      <c r="C249" t="s">
        <v>630</v>
      </c>
      <c r="D249" t="s">
        <v>631</v>
      </c>
      <c r="E249" t="s">
        <v>571</v>
      </c>
      <c r="F249" s="1" t="s">
        <v>336</v>
      </c>
      <c r="G249" s="9" t="s">
        <v>12</v>
      </c>
    </row>
    <row r="250" spans="1:7" x14ac:dyDescent="0.35">
      <c r="A250" t="s">
        <v>12</v>
      </c>
      <c r="B250" t="s">
        <v>28</v>
      </c>
      <c r="C250" t="s">
        <v>632</v>
      </c>
      <c r="D250" t="s">
        <v>633</v>
      </c>
      <c r="E250" t="s">
        <v>571</v>
      </c>
      <c r="F250" s="1" t="s">
        <v>336</v>
      </c>
      <c r="G250" s="9" t="s">
        <v>12</v>
      </c>
    </row>
    <row r="251" spans="1:7" x14ac:dyDescent="0.35">
      <c r="A251" t="s">
        <v>12</v>
      </c>
      <c r="B251" t="s">
        <v>2</v>
      </c>
      <c r="C251" t="s">
        <v>634</v>
      </c>
      <c r="D251" t="s">
        <v>635</v>
      </c>
      <c r="E251" t="s">
        <v>571</v>
      </c>
      <c r="F251" s="1" t="s">
        <v>336</v>
      </c>
      <c r="G251" s="9" t="s">
        <v>12</v>
      </c>
    </row>
    <row r="252" spans="1:7" x14ac:dyDescent="0.35">
      <c r="A252" t="s">
        <v>12</v>
      </c>
      <c r="B252" t="s">
        <v>3</v>
      </c>
      <c r="C252" t="s">
        <v>636</v>
      </c>
      <c r="D252" t="s">
        <v>637</v>
      </c>
      <c r="E252" t="s">
        <v>335</v>
      </c>
      <c r="F252" s="1" t="s">
        <v>336</v>
      </c>
      <c r="G252" s="9" t="s">
        <v>12</v>
      </c>
    </row>
    <row r="253" spans="1:7" x14ac:dyDescent="0.35">
      <c r="A253" t="s">
        <v>12</v>
      </c>
      <c r="B253" t="s">
        <v>2</v>
      </c>
      <c r="C253" t="s">
        <v>638</v>
      </c>
      <c r="D253" t="s">
        <v>639</v>
      </c>
      <c r="E253" t="s">
        <v>362</v>
      </c>
      <c r="F253" s="1" t="s">
        <v>336</v>
      </c>
      <c r="G253" s="9" t="s">
        <v>12</v>
      </c>
    </row>
    <row r="254" spans="1:7" x14ac:dyDescent="0.35">
      <c r="A254" t="s">
        <v>12</v>
      </c>
      <c r="B254" t="s">
        <v>2</v>
      </c>
      <c r="C254" t="s">
        <v>640</v>
      </c>
      <c r="D254" t="s">
        <v>641</v>
      </c>
      <c r="E254" t="s">
        <v>623</v>
      </c>
      <c r="F254" s="1" t="s">
        <v>336</v>
      </c>
      <c r="G254" s="9" t="s">
        <v>12</v>
      </c>
    </row>
    <row r="255" spans="1:7" x14ac:dyDescent="0.35">
      <c r="A255" t="s">
        <v>12</v>
      </c>
      <c r="B255" t="s">
        <v>2</v>
      </c>
      <c r="C255" t="s">
        <v>642</v>
      </c>
      <c r="D255" t="s">
        <v>643</v>
      </c>
      <c r="E255" t="s">
        <v>571</v>
      </c>
      <c r="F255" s="1" t="s">
        <v>336</v>
      </c>
      <c r="G255" s="9" t="s">
        <v>11</v>
      </c>
    </row>
    <row r="256" spans="1:7" x14ac:dyDescent="0.35">
      <c r="A256" t="s">
        <v>12</v>
      </c>
      <c r="B256" t="s">
        <v>3</v>
      </c>
      <c r="C256" t="s">
        <v>644</v>
      </c>
      <c r="D256" t="s">
        <v>645</v>
      </c>
      <c r="E256" t="s">
        <v>574</v>
      </c>
      <c r="F256" s="1" t="s">
        <v>336</v>
      </c>
      <c r="G256" s="9" t="s">
        <v>12</v>
      </c>
    </row>
    <row r="257" spans="1:7" x14ac:dyDescent="0.35">
      <c r="A257" t="s">
        <v>12</v>
      </c>
      <c r="B257" t="s">
        <v>2</v>
      </c>
      <c r="C257" t="s">
        <v>646</v>
      </c>
      <c r="D257" t="s">
        <v>647</v>
      </c>
      <c r="E257" t="s">
        <v>648</v>
      </c>
      <c r="F257" s="1" t="s">
        <v>336</v>
      </c>
      <c r="G257" s="9" t="s">
        <v>12</v>
      </c>
    </row>
    <row r="258" spans="1:7" x14ac:dyDescent="0.35">
      <c r="A258" t="s">
        <v>12</v>
      </c>
      <c r="B258" t="s">
        <v>2</v>
      </c>
      <c r="C258" t="s">
        <v>649</v>
      </c>
      <c r="D258" t="s">
        <v>650</v>
      </c>
      <c r="E258" t="s">
        <v>400</v>
      </c>
      <c r="F258" s="1" t="s">
        <v>336</v>
      </c>
      <c r="G258" s="9" t="s">
        <v>12</v>
      </c>
    </row>
    <row r="259" spans="1:7" x14ac:dyDescent="0.35">
      <c r="A259" t="s">
        <v>12</v>
      </c>
      <c r="B259" t="s">
        <v>2</v>
      </c>
      <c r="C259" t="s">
        <v>651</v>
      </c>
      <c r="D259" t="s">
        <v>652</v>
      </c>
      <c r="E259" t="s">
        <v>388</v>
      </c>
      <c r="F259" s="1" t="s">
        <v>336</v>
      </c>
      <c r="G259" s="9" t="s">
        <v>12</v>
      </c>
    </row>
    <row r="260" spans="1:7" x14ac:dyDescent="0.35">
      <c r="A260" t="s">
        <v>12</v>
      </c>
      <c r="B260" t="s">
        <v>2</v>
      </c>
      <c r="C260" t="s">
        <v>653</v>
      </c>
      <c r="D260" t="s">
        <v>654</v>
      </c>
      <c r="E260" t="s">
        <v>335</v>
      </c>
      <c r="F260" s="1" t="s">
        <v>336</v>
      </c>
      <c r="G260" s="9" t="s">
        <v>12</v>
      </c>
    </row>
    <row r="261" spans="1:7" x14ac:dyDescent="0.35">
      <c r="A261" t="s">
        <v>12</v>
      </c>
      <c r="B261" t="s">
        <v>2</v>
      </c>
      <c r="C261" t="s">
        <v>655</v>
      </c>
      <c r="D261" t="s">
        <v>656</v>
      </c>
      <c r="E261" t="s">
        <v>478</v>
      </c>
      <c r="F261" s="1" t="s">
        <v>336</v>
      </c>
      <c r="G261" s="9" t="s">
        <v>12</v>
      </c>
    </row>
    <row r="262" spans="1:7" x14ac:dyDescent="0.35">
      <c r="A262" t="s">
        <v>12</v>
      </c>
      <c r="B262" t="s">
        <v>2</v>
      </c>
      <c r="C262" t="s">
        <v>657</v>
      </c>
      <c r="D262" t="s">
        <v>658</v>
      </c>
      <c r="E262" t="s">
        <v>400</v>
      </c>
      <c r="F262" s="1" t="s">
        <v>336</v>
      </c>
      <c r="G262" s="9" t="s">
        <v>12</v>
      </c>
    </row>
    <row r="263" spans="1:7" x14ac:dyDescent="0.35">
      <c r="A263" t="s">
        <v>12</v>
      </c>
      <c r="B263" t="s">
        <v>15</v>
      </c>
      <c r="C263" t="s">
        <v>659</v>
      </c>
      <c r="D263" t="s">
        <v>660</v>
      </c>
      <c r="E263" t="s">
        <v>400</v>
      </c>
      <c r="F263" s="1" t="s">
        <v>336</v>
      </c>
      <c r="G263" s="9" t="s">
        <v>26</v>
      </c>
    </row>
    <row r="264" spans="1:7" x14ac:dyDescent="0.35">
      <c r="A264" t="s">
        <v>12</v>
      </c>
      <c r="B264" t="s">
        <v>2</v>
      </c>
      <c r="C264" t="s">
        <v>661</v>
      </c>
      <c r="D264" t="s">
        <v>662</v>
      </c>
      <c r="E264" t="s">
        <v>507</v>
      </c>
      <c r="F264" s="1" t="s">
        <v>336</v>
      </c>
      <c r="G264" s="9" t="s">
        <v>12</v>
      </c>
    </row>
    <row r="265" spans="1:7" x14ac:dyDescent="0.35">
      <c r="A265" t="s">
        <v>12</v>
      </c>
      <c r="B265" t="s">
        <v>30</v>
      </c>
      <c r="C265" t="s">
        <v>663</v>
      </c>
      <c r="D265" t="s">
        <v>664</v>
      </c>
      <c r="E265" t="s">
        <v>507</v>
      </c>
      <c r="F265" s="1" t="s">
        <v>336</v>
      </c>
      <c r="G265" s="9" t="s">
        <v>12</v>
      </c>
    </row>
    <row r="266" spans="1:7" x14ac:dyDescent="0.35">
      <c r="A266" t="s">
        <v>12</v>
      </c>
      <c r="B266" t="s">
        <v>2</v>
      </c>
      <c r="C266" t="s">
        <v>665</v>
      </c>
      <c r="D266" t="s">
        <v>666</v>
      </c>
      <c r="E266" t="s">
        <v>362</v>
      </c>
      <c r="F266" s="1" t="s">
        <v>336</v>
      </c>
      <c r="G266" s="9" t="s">
        <v>12</v>
      </c>
    </row>
    <row r="267" spans="1:7" x14ac:dyDescent="0.35">
      <c r="A267" t="s">
        <v>12</v>
      </c>
      <c r="B267" t="s">
        <v>2</v>
      </c>
      <c r="C267" t="s">
        <v>667</v>
      </c>
      <c r="D267" t="s">
        <v>668</v>
      </c>
      <c r="E267" t="s">
        <v>669</v>
      </c>
      <c r="F267" s="1" t="s">
        <v>336</v>
      </c>
      <c r="G267" s="9" t="s">
        <v>12</v>
      </c>
    </row>
    <row r="268" spans="1:7" x14ac:dyDescent="0.35">
      <c r="A268" t="s">
        <v>12</v>
      </c>
      <c r="B268" t="s">
        <v>2</v>
      </c>
      <c r="C268" t="s">
        <v>670</v>
      </c>
      <c r="D268" t="s">
        <v>671</v>
      </c>
      <c r="E268" t="s">
        <v>571</v>
      </c>
      <c r="F268" s="1" t="s">
        <v>336</v>
      </c>
      <c r="G268" s="9" t="s">
        <v>11</v>
      </c>
    </row>
    <row r="269" spans="1:7" x14ac:dyDescent="0.35">
      <c r="A269" t="s">
        <v>12</v>
      </c>
      <c r="B269" t="s">
        <v>15</v>
      </c>
      <c r="C269" t="s">
        <v>672</v>
      </c>
      <c r="D269" t="s">
        <v>664</v>
      </c>
      <c r="E269" t="s">
        <v>507</v>
      </c>
      <c r="F269" s="1" t="s">
        <v>336</v>
      </c>
      <c r="G269" s="9" t="s">
        <v>11</v>
      </c>
    </row>
    <row r="270" spans="1:7" x14ac:dyDescent="0.35">
      <c r="A270" t="s">
        <v>12</v>
      </c>
      <c r="B270" t="s">
        <v>2</v>
      </c>
      <c r="C270" t="s">
        <v>673</v>
      </c>
      <c r="D270" t="s">
        <v>674</v>
      </c>
      <c r="E270" t="s">
        <v>507</v>
      </c>
      <c r="F270" s="1" t="s">
        <v>336</v>
      </c>
      <c r="G270" s="9" t="s">
        <v>12</v>
      </c>
    </row>
    <row r="271" spans="1:7" x14ac:dyDescent="0.35">
      <c r="A271" t="s">
        <v>12</v>
      </c>
      <c r="B271" t="s">
        <v>2</v>
      </c>
      <c r="C271" t="s">
        <v>675</v>
      </c>
      <c r="D271" t="s">
        <v>676</v>
      </c>
      <c r="E271" t="s">
        <v>179</v>
      </c>
      <c r="F271" s="1" t="s">
        <v>336</v>
      </c>
      <c r="G271" s="9" t="s">
        <v>12</v>
      </c>
    </row>
    <row r="272" spans="1:7" x14ac:dyDescent="0.35">
      <c r="A272" t="s">
        <v>12</v>
      </c>
      <c r="B272" t="s">
        <v>15</v>
      </c>
      <c r="C272" t="s">
        <v>677</v>
      </c>
      <c r="D272" t="s">
        <v>678</v>
      </c>
      <c r="E272" t="s">
        <v>571</v>
      </c>
      <c r="F272" s="1" t="s">
        <v>336</v>
      </c>
      <c r="G272" s="9" t="s">
        <v>23</v>
      </c>
    </row>
    <row r="273" spans="1:7" x14ac:dyDescent="0.35">
      <c r="A273" t="s">
        <v>12</v>
      </c>
      <c r="B273" t="s">
        <v>2</v>
      </c>
      <c r="C273" t="s">
        <v>679</v>
      </c>
      <c r="D273" t="s">
        <v>680</v>
      </c>
      <c r="E273" t="s">
        <v>623</v>
      </c>
      <c r="F273" s="1" t="s">
        <v>336</v>
      </c>
      <c r="G273" s="9" t="s">
        <v>12</v>
      </c>
    </row>
    <row r="274" spans="1:7" x14ac:dyDescent="0.35">
      <c r="A274" t="s">
        <v>12</v>
      </c>
      <c r="B274" t="s">
        <v>2</v>
      </c>
      <c r="C274" t="s">
        <v>681</v>
      </c>
      <c r="D274" t="s">
        <v>682</v>
      </c>
      <c r="E274" t="s">
        <v>574</v>
      </c>
      <c r="F274" s="1" t="s">
        <v>336</v>
      </c>
      <c r="G274" s="9" t="s">
        <v>12</v>
      </c>
    </row>
    <row r="275" spans="1:7" x14ac:dyDescent="0.35">
      <c r="A275" t="s">
        <v>12</v>
      </c>
      <c r="B275" t="s">
        <v>2</v>
      </c>
      <c r="C275" t="s">
        <v>683</v>
      </c>
      <c r="D275" t="s">
        <v>684</v>
      </c>
      <c r="E275" t="s">
        <v>374</v>
      </c>
      <c r="F275" s="1" t="s">
        <v>336</v>
      </c>
      <c r="G275" s="9" t="s">
        <v>11</v>
      </c>
    </row>
    <row r="276" spans="1:7" x14ac:dyDescent="0.35">
      <c r="A276" t="s">
        <v>12</v>
      </c>
      <c r="B276" t="s">
        <v>2</v>
      </c>
      <c r="C276" t="s">
        <v>685</v>
      </c>
      <c r="D276" t="s">
        <v>686</v>
      </c>
      <c r="E276" t="s">
        <v>507</v>
      </c>
      <c r="F276" s="1" t="s">
        <v>336</v>
      </c>
      <c r="G276" s="9" t="s">
        <v>12</v>
      </c>
    </row>
    <row r="277" spans="1:7" x14ac:dyDescent="0.35">
      <c r="A277" t="s">
        <v>12</v>
      </c>
      <c r="B277" t="s">
        <v>2</v>
      </c>
      <c r="C277" t="s">
        <v>687</v>
      </c>
      <c r="D277" t="s">
        <v>688</v>
      </c>
      <c r="E277" t="s">
        <v>362</v>
      </c>
      <c r="F277" s="1" t="s">
        <v>336</v>
      </c>
      <c r="G277" s="9" t="s">
        <v>12</v>
      </c>
    </row>
    <row r="278" spans="1:7" x14ac:dyDescent="0.35">
      <c r="A278" t="s">
        <v>12</v>
      </c>
      <c r="B278" t="s">
        <v>15</v>
      </c>
      <c r="C278" t="s">
        <v>689</v>
      </c>
      <c r="D278" t="s">
        <v>690</v>
      </c>
      <c r="E278" t="s">
        <v>400</v>
      </c>
      <c r="F278" s="1" t="s">
        <v>336</v>
      </c>
      <c r="G278" s="9" t="s">
        <v>12</v>
      </c>
    </row>
    <row r="279" spans="1:7" x14ac:dyDescent="0.35">
      <c r="A279" t="s">
        <v>12</v>
      </c>
      <c r="B279" t="s">
        <v>15</v>
      </c>
      <c r="C279" t="s">
        <v>691</v>
      </c>
      <c r="D279" t="s">
        <v>692</v>
      </c>
      <c r="E279" t="s">
        <v>623</v>
      </c>
      <c r="F279" s="1" t="s">
        <v>336</v>
      </c>
      <c r="G279" s="9" t="s">
        <v>12</v>
      </c>
    </row>
    <row r="280" spans="1:7" x14ac:dyDescent="0.35">
      <c r="A280" t="s">
        <v>12</v>
      </c>
      <c r="B280" t="s">
        <v>25</v>
      </c>
      <c r="C280" t="s">
        <v>693</v>
      </c>
      <c r="D280" t="s">
        <v>694</v>
      </c>
      <c r="E280" t="s">
        <v>623</v>
      </c>
      <c r="F280" s="1" t="s">
        <v>336</v>
      </c>
      <c r="G280" s="9" t="s">
        <v>12</v>
      </c>
    </row>
    <row r="281" spans="1:7" x14ac:dyDescent="0.35">
      <c r="A281" t="s">
        <v>12</v>
      </c>
      <c r="B281" t="s">
        <v>2</v>
      </c>
      <c r="C281" t="s">
        <v>695</v>
      </c>
      <c r="D281" t="s">
        <v>696</v>
      </c>
      <c r="E281" t="s">
        <v>623</v>
      </c>
      <c r="F281" s="1" t="s">
        <v>336</v>
      </c>
      <c r="G281" s="9" t="s">
        <v>12</v>
      </c>
    </row>
    <row r="282" spans="1:7" x14ac:dyDescent="0.35">
      <c r="A282" t="s">
        <v>12</v>
      </c>
      <c r="B282" t="s">
        <v>15</v>
      </c>
      <c r="C282" t="s">
        <v>697</v>
      </c>
      <c r="D282" t="s">
        <v>698</v>
      </c>
      <c r="E282" t="s">
        <v>384</v>
      </c>
      <c r="F282" s="1" t="s">
        <v>336</v>
      </c>
      <c r="G282" s="9" t="s">
        <v>23</v>
      </c>
    </row>
    <row r="283" spans="1:7" x14ac:dyDescent="0.35">
      <c r="A283" t="s">
        <v>12</v>
      </c>
      <c r="B283" t="s">
        <v>2</v>
      </c>
      <c r="C283" t="s">
        <v>699</v>
      </c>
      <c r="D283" t="s">
        <v>700</v>
      </c>
      <c r="E283" t="s">
        <v>400</v>
      </c>
      <c r="F283" s="1" t="s">
        <v>336</v>
      </c>
      <c r="G283" s="9" t="s">
        <v>12</v>
      </c>
    </row>
    <row r="284" spans="1:7" x14ac:dyDescent="0.35">
      <c r="A284" t="s">
        <v>12</v>
      </c>
      <c r="B284" t="s">
        <v>2</v>
      </c>
      <c r="C284" t="s">
        <v>701</v>
      </c>
      <c r="D284" t="s">
        <v>702</v>
      </c>
      <c r="E284" t="s">
        <v>400</v>
      </c>
      <c r="F284" s="1" t="s">
        <v>336</v>
      </c>
      <c r="G284" s="9" t="s">
        <v>12</v>
      </c>
    </row>
    <row r="285" spans="1:7" x14ac:dyDescent="0.35">
      <c r="A285" t="s">
        <v>12</v>
      </c>
      <c r="B285" t="s">
        <v>2</v>
      </c>
      <c r="C285" t="s">
        <v>703</v>
      </c>
      <c r="D285" t="s">
        <v>704</v>
      </c>
      <c r="E285" t="s">
        <v>400</v>
      </c>
      <c r="F285" s="1" t="s">
        <v>336</v>
      </c>
      <c r="G285" s="9" t="s">
        <v>12</v>
      </c>
    </row>
    <row r="286" spans="1:7" x14ac:dyDescent="0.35">
      <c r="A286" t="s">
        <v>12</v>
      </c>
      <c r="B286" t="s">
        <v>2</v>
      </c>
      <c r="C286" t="s">
        <v>705</v>
      </c>
      <c r="D286" t="s">
        <v>706</v>
      </c>
      <c r="E286" t="s">
        <v>507</v>
      </c>
      <c r="F286" s="1" t="s">
        <v>336</v>
      </c>
      <c r="G286" s="9" t="s">
        <v>12</v>
      </c>
    </row>
    <row r="287" spans="1:7" x14ac:dyDescent="0.35">
      <c r="A287" t="s">
        <v>12</v>
      </c>
      <c r="B287" t="s">
        <v>2</v>
      </c>
      <c r="C287" t="s">
        <v>707</v>
      </c>
      <c r="D287" t="s">
        <v>708</v>
      </c>
      <c r="E287" t="s">
        <v>384</v>
      </c>
      <c r="F287" s="1" t="s">
        <v>336</v>
      </c>
      <c r="G287" s="9" t="s">
        <v>12</v>
      </c>
    </row>
    <row r="288" spans="1:7" x14ac:dyDescent="0.35">
      <c r="A288" t="s">
        <v>12</v>
      </c>
      <c r="B288" t="s">
        <v>3</v>
      </c>
      <c r="C288" t="s">
        <v>709</v>
      </c>
      <c r="D288" t="s">
        <v>710</v>
      </c>
      <c r="E288" t="s">
        <v>374</v>
      </c>
      <c r="F288" s="1" t="s">
        <v>336</v>
      </c>
      <c r="G288" s="9" t="s">
        <v>12</v>
      </c>
    </row>
    <row r="289" spans="1:7" x14ac:dyDescent="0.35">
      <c r="A289" t="s">
        <v>12</v>
      </c>
      <c r="B289" t="s">
        <v>3</v>
      </c>
      <c r="C289" t="s">
        <v>711</v>
      </c>
      <c r="D289" t="s">
        <v>712</v>
      </c>
      <c r="E289" t="s">
        <v>400</v>
      </c>
      <c r="F289" s="1" t="s">
        <v>336</v>
      </c>
      <c r="G289" s="9" t="s">
        <v>12</v>
      </c>
    </row>
    <row r="290" spans="1:7" x14ac:dyDescent="0.35">
      <c r="A290" t="s">
        <v>12</v>
      </c>
      <c r="B290" t="s">
        <v>2</v>
      </c>
      <c r="C290" t="s">
        <v>713</v>
      </c>
      <c r="D290" t="s">
        <v>714</v>
      </c>
      <c r="E290" t="s">
        <v>388</v>
      </c>
      <c r="F290" s="1" t="s">
        <v>336</v>
      </c>
      <c r="G290" s="9" t="s">
        <v>12</v>
      </c>
    </row>
    <row r="291" spans="1:7" x14ac:dyDescent="0.35">
      <c r="A291" t="s">
        <v>12</v>
      </c>
      <c r="B291" t="s">
        <v>30</v>
      </c>
      <c r="C291" t="s">
        <v>715</v>
      </c>
      <c r="D291" t="s">
        <v>716</v>
      </c>
      <c r="E291" t="s">
        <v>388</v>
      </c>
      <c r="F291" s="1" t="s">
        <v>336</v>
      </c>
      <c r="G291" s="9" t="s">
        <v>12</v>
      </c>
    </row>
    <row r="292" spans="1:7" x14ac:dyDescent="0.35">
      <c r="A292" t="s">
        <v>12</v>
      </c>
      <c r="B292" t="s">
        <v>3</v>
      </c>
      <c r="C292" t="s">
        <v>717</v>
      </c>
      <c r="D292" t="s">
        <v>718</v>
      </c>
      <c r="E292" t="s">
        <v>388</v>
      </c>
      <c r="F292" s="1" t="s">
        <v>336</v>
      </c>
      <c r="G292" s="9" t="s">
        <v>12</v>
      </c>
    </row>
    <row r="293" spans="1:7" x14ac:dyDescent="0.35">
      <c r="A293" t="s">
        <v>12</v>
      </c>
      <c r="B293" t="s">
        <v>2</v>
      </c>
      <c r="C293" t="s">
        <v>719</v>
      </c>
      <c r="D293" t="s">
        <v>720</v>
      </c>
      <c r="E293" t="s">
        <v>388</v>
      </c>
      <c r="F293" s="1" t="s">
        <v>336</v>
      </c>
      <c r="G293" s="9" t="s">
        <v>12</v>
      </c>
    </row>
    <row r="294" spans="1:7" x14ac:dyDescent="0.35">
      <c r="A294" t="s">
        <v>12</v>
      </c>
      <c r="B294" t="s">
        <v>3</v>
      </c>
      <c r="C294" t="s">
        <v>721</v>
      </c>
      <c r="D294" t="s">
        <v>722</v>
      </c>
      <c r="E294" t="s">
        <v>574</v>
      </c>
      <c r="F294" s="1" t="s">
        <v>336</v>
      </c>
      <c r="G294" s="9" t="s">
        <v>12</v>
      </c>
    </row>
    <row r="295" spans="1:7" x14ac:dyDescent="0.35">
      <c r="A295" t="s">
        <v>12</v>
      </c>
      <c r="B295" t="s">
        <v>15</v>
      </c>
      <c r="C295" t="s">
        <v>723</v>
      </c>
      <c r="D295" t="s">
        <v>724</v>
      </c>
      <c r="E295" t="s">
        <v>384</v>
      </c>
      <c r="F295" s="1" t="s">
        <v>336</v>
      </c>
      <c r="G295" s="9" t="s">
        <v>23</v>
      </c>
    </row>
    <row r="296" spans="1:7" x14ac:dyDescent="0.35">
      <c r="A296" t="s">
        <v>12</v>
      </c>
      <c r="B296" t="s">
        <v>2</v>
      </c>
      <c r="C296" t="s">
        <v>725</v>
      </c>
      <c r="D296" t="s">
        <v>726</v>
      </c>
      <c r="E296" t="s">
        <v>574</v>
      </c>
      <c r="F296" s="1" t="s">
        <v>336</v>
      </c>
      <c r="G296" s="9" t="s">
        <v>12</v>
      </c>
    </row>
    <row r="297" spans="1:7" x14ac:dyDescent="0.35">
      <c r="A297" t="s">
        <v>12</v>
      </c>
      <c r="B297" t="s">
        <v>2</v>
      </c>
      <c r="C297" t="s">
        <v>727</v>
      </c>
      <c r="D297" t="s">
        <v>728</v>
      </c>
      <c r="E297" t="s">
        <v>400</v>
      </c>
      <c r="F297" s="1" t="s">
        <v>336</v>
      </c>
      <c r="G297" s="9" t="s">
        <v>12</v>
      </c>
    </row>
    <row r="298" spans="1:7" x14ac:dyDescent="0.35">
      <c r="A298" t="s">
        <v>12</v>
      </c>
      <c r="B298" t="s">
        <v>2</v>
      </c>
      <c r="C298" t="s">
        <v>729</v>
      </c>
      <c r="D298" t="s">
        <v>730</v>
      </c>
      <c r="E298" t="s">
        <v>400</v>
      </c>
      <c r="F298" s="1" t="s">
        <v>336</v>
      </c>
      <c r="G298" s="9" t="s">
        <v>12</v>
      </c>
    </row>
    <row r="299" spans="1:7" x14ac:dyDescent="0.35">
      <c r="A299" t="s">
        <v>12</v>
      </c>
      <c r="B299" t="s">
        <v>2</v>
      </c>
      <c r="C299" t="s">
        <v>731</v>
      </c>
      <c r="D299" t="s">
        <v>732</v>
      </c>
      <c r="E299" t="s">
        <v>507</v>
      </c>
      <c r="F299" s="1" t="s">
        <v>336</v>
      </c>
      <c r="G299" s="9" t="s">
        <v>12</v>
      </c>
    </row>
    <row r="300" spans="1:7" x14ac:dyDescent="0.35">
      <c r="A300" t="s">
        <v>12</v>
      </c>
      <c r="B300" t="s">
        <v>2</v>
      </c>
      <c r="C300" t="s">
        <v>733</v>
      </c>
      <c r="D300" t="s">
        <v>734</v>
      </c>
      <c r="E300" t="s">
        <v>507</v>
      </c>
      <c r="F300" s="1" t="s">
        <v>336</v>
      </c>
      <c r="G300" s="9" t="s">
        <v>12</v>
      </c>
    </row>
    <row r="301" spans="1:7" x14ac:dyDescent="0.35">
      <c r="A301" t="s">
        <v>12</v>
      </c>
      <c r="B301" t="s">
        <v>2</v>
      </c>
      <c r="C301" t="s">
        <v>735</v>
      </c>
      <c r="D301" t="s">
        <v>736</v>
      </c>
      <c r="E301" t="s">
        <v>384</v>
      </c>
      <c r="F301" s="1" t="s">
        <v>336</v>
      </c>
      <c r="G301" s="9" t="s">
        <v>12</v>
      </c>
    </row>
    <row r="302" spans="1:7" x14ac:dyDescent="0.35">
      <c r="A302" t="s">
        <v>12</v>
      </c>
      <c r="B302" t="s">
        <v>2</v>
      </c>
      <c r="C302" t="s">
        <v>737</v>
      </c>
      <c r="D302" t="s">
        <v>738</v>
      </c>
      <c r="E302" t="s">
        <v>478</v>
      </c>
      <c r="F302" s="1" t="s">
        <v>336</v>
      </c>
      <c r="G302" s="9" t="s">
        <v>12</v>
      </c>
    </row>
    <row r="303" spans="1:7" x14ac:dyDescent="0.35">
      <c r="A303" t="s">
        <v>12</v>
      </c>
      <c r="B303" t="s">
        <v>2</v>
      </c>
      <c r="C303" t="s">
        <v>739</v>
      </c>
      <c r="D303" t="s">
        <v>740</v>
      </c>
      <c r="E303" t="s">
        <v>478</v>
      </c>
      <c r="F303" s="1" t="s">
        <v>336</v>
      </c>
      <c r="G303" s="9" t="s">
        <v>12</v>
      </c>
    </row>
    <row r="304" spans="1:7" x14ac:dyDescent="0.35">
      <c r="A304" t="s">
        <v>12</v>
      </c>
      <c r="B304" t="s">
        <v>2</v>
      </c>
      <c r="C304" t="s">
        <v>741</v>
      </c>
      <c r="D304" t="s">
        <v>742</v>
      </c>
      <c r="E304" t="s">
        <v>391</v>
      </c>
      <c r="F304" s="1" t="s">
        <v>336</v>
      </c>
      <c r="G304" s="9" t="s">
        <v>12</v>
      </c>
    </row>
    <row r="305" spans="1:7" x14ac:dyDescent="0.35">
      <c r="A305" t="s">
        <v>12</v>
      </c>
      <c r="B305" t="s">
        <v>15</v>
      </c>
      <c r="C305" t="s">
        <v>743</v>
      </c>
      <c r="D305" t="s">
        <v>744</v>
      </c>
      <c r="E305" t="s">
        <v>335</v>
      </c>
      <c r="F305" s="1" t="s">
        <v>336</v>
      </c>
      <c r="G305" s="9" t="s">
        <v>12</v>
      </c>
    </row>
    <row r="306" spans="1:7" x14ac:dyDescent="0.35">
      <c r="A306" t="s">
        <v>12</v>
      </c>
      <c r="B306" t="s">
        <v>2</v>
      </c>
      <c r="C306" t="s">
        <v>745</v>
      </c>
      <c r="D306" t="s">
        <v>746</v>
      </c>
      <c r="E306" t="s">
        <v>574</v>
      </c>
      <c r="F306" s="1" t="s">
        <v>336</v>
      </c>
      <c r="G306" s="9" t="s">
        <v>12</v>
      </c>
    </row>
    <row r="307" spans="1:7" x14ac:dyDescent="0.35">
      <c r="A307" t="s">
        <v>12</v>
      </c>
      <c r="B307" t="s">
        <v>15</v>
      </c>
      <c r="C307" t="s">
        <v>747</v>
      </c>
      <c r="D307" t="s">
        <v>748</v>
      </c>
      <c r="E307" t="s">
        <v>507</v>
      </c>
      <c r="F307" s="1" t="s">
        <v>336</v>
      </c>
      <c r="G307" s="9" t="s">
        <v>11</v>
      </c>
    </row>
    <row r="308" spans="1:7" x14ac:dyDescent="0.35">
      <c r="A308" t="s">
        <v>12</v>
      </c>
      <c r="B308" t="s">
        <v>3</v>
      </c>
      <c r="C308" t="s">
        <v>749</v>
      </c>
      <c r="D308" t="s">
        <v>750</v>
      </c>
      <c r="E308" t="s">
        <v>507</v>
      </c>
      <c r="F308" s="1" t="s">
        <v>336</v>
      </c>
      <c r="G308" s="9" t="s">
        <v>12</v>
      </c>
    </row>
    <row r="309" spans="1:7" x14ac:dyDescent="0.35">
      <c r="A309" t="s">
        <v>12</v>
      </c>
      <c r="B309" t="s">
        <v>15</v>
      </c>
      <c r="C309" t="s">
        <v>751</v>
      </c>
      <c r="D309" t="s">
        <v>752</v>
      </c>
      <c r="E309" t="s">
        <v>507</v>
      </c>
      <c r="F309" s="1" t="s">
        <v>336</v>
      </c>
      <c r="G309" s="9" t="s">
        <v>11</v>
      </c>
    </row>
    <row r="310" spans="1:7" x14ac:dyDescent="0.35">
      <c r="A310" t="s">
        <v>12</v>
      </c>
      <c r="B310" t="s">
        <v>3</v>
      </c>
      <c r="C310" t="s">
        <v>753</v>
      </c>
      <c r="D310" t="s">
        <v>754</v>
      </c>
      <c r="E310" t="s">
        <v>507</v>
      </c>
      <c r="F310" s="1" t="s">
        <v>336</v>
      </c>
      <c r="G310" s="9" t="s">
        <v>12</v>
      </c>
    </row>
    <row r="311" spans="1:7" x14ac:dyDescent="0.35">
      <c r="A311" t="s">
        <v>12</v>
      </c>
      <c r="B311" t="s">
        <v>2</v>
      </c>
      <c r="C311" t="s">
        <v>755</v>
      </c>
      <c r="D311" t="s">
        <v>756</v>
      </c>
      <c r="E311" t="s">
        <v>507</v>
      </c>
      <c r="F311" s="1" t="s">
        <v>336</v>
      </c>
      <c r="G311" s="9" t="s">
        <v>12</v>
      </c>
    </row>
    <row r="312" spans="1:7" x14ac:dyDescent="0.35">
      <c r="A312" t="s">
        <v>12</v>
      </c>
      <c r="B312" t="s">
        <v>2</v>
      </c>
      <c r="C312" t="s">
        <v>757</v>
      </c>
      <c r="D312" t="s">
        <v>758</v>
      </c>
      <c r="E312" t="s">
        <v>507</v>
      </c>
      <c r="F312" s="1" t="s">
        <v>336</v>
      </c>
      <c r="G312" s="9" t="s">
        <v>12</v>
      </c>
    </row>
    <row r="313" spans="1:7" x14ac:dyDescent="0.35">
      <c r="A313" t="s">
        <v>12</v>
      </c>
      <c r="B313" t="s">
        <v>2</v>
      </c>
      <c r="C313" t="s">
        <v>759</v>
      </c>
      <c r="D313" t="s">
        <v>760</v>
      </c>
      <c r="E313" t="s">
        <v>507</v>
      </c>
      <c r="F313" s="1" t="s">
        <v>336</v>
      </c>
      <c r="G313" s="9" t="s">
        <v>12</v>
      </c>
    </row>
    <row r="314" spans="1:7" x14ac:dyDescent="0.35">
      <c r="A314" t="s">
        <v>12</v>
      </c>
      <c r="B314" t="s">
        <v>2</v>
      </c>
      <c r="C314" t="s">
        <v>761</v>
      </c>
      <c r="D314" t="s">
        <v>762</v>
      </c>
      <c r="E314" t="s">
        <v>574</v>
      </c>
      <c r="F314" s="1" t="s">
        <v>336</v>
      </c>
      <c r="G314" s="9" t="s">
        <v>12</v>
      </c>
    </row>
    <row r="315" spans="1:7" x14ac:dyDescent="0.35">
      <c r="A315" t="s">
        <v>12</v>
      </c>
      <c r="B315" t="s">
        <v>15</v>
      </c>
      <c r="C315" t="s">
        <v>763</v>
      </c>
      <c r="D315" t="s">
        <v>614</v>
      </c>
      <c r="E315" t="s">
        <v>362</v>
      </c>
      <c r="F315" s="1" t="s">
        <v>336</v>
      </c>
      <c r="G315" s="9" t="s">
        <v>12</v>
      </c>
    </row>
    <row r="316" spans="1:7" x14ac:dyDescent="0.35">
      <c r="A316" t="s">
        <v>12</v>
      </c>
      <c r="B316" t="s">
        <v>15</v>
      </c>
      <c r="C316" t="s">
        <v>764</v>
      </c>
      <c r="D316" t="s">
        <v>614</v>
      </c>
      <c r="E316" t="s">
        <v>362</v>
      </c>
      <c r="F316" s="1" t="s">
        <v>336</v>
      </c>
      <c r="G316" s="9" t="s">
        <v>12</v>
      </c>
    </row>
    <row r="317" spans="1:7" x14ac:dyDescent="0.35">
      <c r="A317" t="s">
        <v>12</v>
      </c>
      <c r="B317" t="s">
        <v>15</v>
      </c>
      <c r="C317" t="s">
        <v>765</v>
      </c>
      <c r="D317" t="s">
        <v>614</v>
      </c>
      <c r="E317" t="s">
        <v>362</v>
      </c>
      <c r="F317" s="1" t="s">
        <v>336</v>
      </c>
      <c r="G317" s="9" t="s">
        <v>12</v>
      </c>
    </row>
    <row r="318" spans="1:7" x14ac:dyDescent="0.35">
      <c r="A318" t="s">
        <v>12</v>
      </c>
      <c r="B318" t="s">
        <v>15</v>
      </c>
      <c r="C318" t="s">
        <v>766</v>
      </c>
      <c r="D318" t="s">
        <v>614</v>
      </c>
      <c r="E318" t="s">
        <v>362</v>
      </c>
      <c r="F318" s="1" t="s">
        <v>336</v>
      </c>
      <c r="G318" s="9" t="s">
        <v>12</v>
      </c>
    </row>
    <row r="319" spans="1:7" x14ac:dyDescent="0.35">
      <c r="A319" t="s">
        <v>12</v>
      </c>
      <c r="B319" t="s">
        <v>15</v>
      </c>
      <c r="C319" t="s">
        <v>767</v>
      </c>
      <c r="D319" t="s">
        <v>614</v>
      </c>
      <c r="E319" t="s">
        <v>362</v>
      </c>
      <c r="F319" s="1" t="s">
        <v>336</v>
      </c>
      <c r="G319" s="9" t="s">
        <v>12</v>
      </c>
    </row>
    <row r="320" spans="1:7" x14ac:dyDescent="0.35">
      <c r="A320" t="s">
        <v>12</v>
      </c>
      <c r="B320" t="s">
        <v>2</v>
      </c>
      <c r="C320" t="s">
        <v>768</v>
      </c>
      <c r="D320" t="s">
        <v>769</v>
      </c>
      <c r="E320" t="s">
        <v>507</v>
      </c>
      <c r="F320" s="1" t="s">
        <v>336</v>
      </c>
      <c r="G320" s="9" t="s">
        <v>12</v>
      </c>
    </row>
    <row r="321" spans="1:7" x14ac:dyDescent="0.35">
      <c r="A321" t="s">
        <v>12</v>
      </c>
      <c r="B321" t="s">
        <v>2</v>
      </c>
      <c r="C321" t="s">
        <v>770</v>
      </c>
      <c r="D321" t="s">
        <v>771</v>
      </c>
      <c r="E321" t="s">
        <v>648</v>
      </c>
      <c r="F321" s="1" t="s">
        <v>336</v>
      </c>
      <c r="G321" s="9" t="s">
        <v>12</v>
      </c>
    </row>
    <row r="322" spans="1:7" x14ac:dyDescent="0.35">
      <c r="A322" t="s">
        <v>12</v>
      </c>
      <c r="B322" t="s">
        <v>2</v>
      </c>
      <c r="C322" t="s">
        <v>772</v>
      </c>
      <c r="D322" t="s">
        <v>773</v>
      </c>
      <c r="E322" t="s">
        <v>507</v>
      </c>
      <c r="F322" s="1" t="s">
        <v>336</v>
      </c>
      <c r="G322" s="9" t="s">
        <v>12</v>
      </c>
    </row>
    <row r="323" spans="1:7" x14ac:dyDescent="0.35">
      <c r="A323" t="s">
        <v>12</v>
      </c>
      <c r="B323" t="s">
        <v>2</v>
      </c>
      <c r="C323" t="s">
        <v>774</v>
      </c>
      <c r="D323" t="s">
        <v>775</v>
      </c>
      <c r="E323" t="s">
        <v>400</v>
      </c>
      <c r="F323" s="1" t="s">
        <v>336</v>
      </c>
      <c r="G323" s="9" t="s">
        <v>12</v>
      </c>
    </row>
    <row r="324" spans="1:7" x14ac:dyDescent="0.35">
      <c r="A324" t="s">
        <v>12</v>
      </c>
      <c r="B324" t="s">
        <v>2</v>
      </c>
      <c r="C324" t="s">
        <v>776</v>
      </c>
      <c r="D324" t="s">
        <v>777</v>
      </c>
      <c r="E324" t="s">
        <v>507</v>
      </c>
      <c r="F324" s="1" t="s">
        <v>336</v>
      </c>
      <c r="G324" s="9" t="s">
        <v>12</v>
      </c>
    </row>
    <row r="325" spans="1:7" x14ac:dyDescent="0.35">
      <c r="A325" t="s">
        <v>12</v>
      </c>
      <c r="B325" t="s">
        <v>15</v>
      </c>
      <c r="C325" t="s">
        <v>778</v>
      </c>
      <c r="D325" t="s">
        <v>779</v>
      </c>
      <c r="E325" t="s">
        <v>478</v>
      </c>
      <c r="F325" s="1" t="s">
        <v>336</v>
      </c>
      <c r="G325" s="9" t="s">
        <v>23</v>
      </c>
    </row>
    <row r="326" spans="1:7" x14ac:dyDescent="0.35">
      <c r="A326" t="s">
        <v>12</v>
      </c>
      <c r="B326" t="s">
        <v>2</v>
      </c>
      <c r="C326" t="s">
        <v>780</v>
      </c>
      <c r="D326" t="s">
        <v>781</v>
      </c>
      <c r="E326" t="s">
        <v>388</v>
      </c>
      <c r="F326" s="1" t="s">
        <v>336</v>
      </c>
      <c r="G326" s="9" t="s">
        <v>12</v>
      </c>
    </row>
    <row r="327" spans="1:7" x14ac:dyDescent="0.35">
      <c r="A327" t="s">
        <v>14</v>
      </c>
      <c r="B327" t="s">
        <v>2</v>
      </c>
      <c r="C327" t="s">
        <v>782</v>
      </c>
      <c r="D327" t="s">
        <v>783</v>
      </c>
      <c r="E327" t="s">
        <v>384</v>
      </c>
      <c r="F327" s="1" t="s">
        <v>336</v>
      </c>
      <c r="G327" s="9" t="s">
        <v>14</v>
      </c>
    </row>
    <row r="328" spans="1:7" x14ac:dyDescent="0.35">
      <c r="A328" t="s">
        <v>14</v>
      </c>
      <c r="B328" t="s">
        <v>2</v>
      </c>
      <c r="C328" t="s">
        <v>784</v>
      </c>
      <c r="D328" t="s">
        <v>785</v>
      </c>
      <c r="E328" t="s">
        <v>786</v>
      </c>
      <c r="F328" s="1" t="s">
        <v>357</v>
      </c>
      <c r="G328" s="9" t="s">
        <v>14</v>
      </c>
    </row>
    <row r="329" spans="1:7" x14ac:dyDescent="0.35">
      <c r="A329" t="s">
        <v>14</v>
      </c>
      <c r="B329" t="s">
        <v>15</v>
      </c>
      <c r="C329" t="s">
        <v>787</v>
      </c>
      <c r="D329" t="s">
        <v>788</v>
      </c>
      <c r="E329" t="s">
        <v>789</v>
      </c>
      <c r="F329" s="1" t="s">
        <v>357</v>
      </c>
      <c r="G329" s="9" t="s">
        <v>14</v>
      </c>
    </row>
    <row r="330" spans="1:7" x14ac:dyDescent="0.35">
      <c r="A330" t="s">
        <v>14</v>
      </c>
      <c r="B330" t="s">
        <v>2</v>
      </c>
      <c r="C330" t="s">
        <v>790</v>
      </c>
      <c r="D330" t="s">
        <v>791</v>
      </c>
      <c r="E330" t="s">
        <v>446</v>
      </c>
      <c r="F330" s="1" t="s">
        <v>357</v>
      </c>
      <c r="G330" s="9" t="s">
        <v>14</v>
      </c>
    </row>
    <row r="331" spans="1:7" x14ac:dyDescent="0.35">
      <c r="A331" t="s">
        <v>14</v>
      </c>
      <c r="B331" t="s">
        <v>2</v>
      </c>
      <c r="C331" t="s">
        <v>792</v>
      </c>
      <c r="D331" t="s">
        <v>793</v>
      </c>
      <c r="E331" t="s">
        <v>789</v>
      </c>
      <c r="F331" s="1" t="s">
        <v>357</v>
      </c>
      <c r="G331" s="9" t="s">
        <v>14</v>
      </c>
    </row>
    <row r="332" spans="1:7" x14ac:dyDescent="0.35">
      <c r="A332" t="s">
        <v>14</v>
      </c>
      <c r="B332" t="s">
        <v>2</v>
      </c>
      <c r="C332" t="s">
        <v>794</v>
      </c>
      <c r="D332" t="s">
        <v>795</v>
      </c>
      <c r="E332" t="s">
        <v>796</v>
      </c>
      <c r="F332" s="1" t="s">
        <v>357</v>
      </c>
      <c r="G332" s="9" t="s">
        <v>14</v>
      </c>
    </row>
    <row r="333" spans="1:7" x14ac:dyDescent="0.35">
      <c r="A333" t="s">
        <v>14</v>
      </c>
      <c r="B333" t="s">
        <v>2</v>
      </c>
      <c r="C333" t="s">
        <v>797</v>
      </c>
      <c r="D333" t="s">
        <v>798</v>
      </c>
      <c r="E333" t="s">
        <v>394</v>
      </c>
      <c r="F333" s="1" t="s">
        <v>357</v>
      </c>
      <c r="G333" s="9" t="s">
        <v>14</v>
      </c>
    </row>
    <row r="334" spans="1:7" x14ac:dyDescent="0.35">
      <c r="A334" t="s">
        <v>14</v>
      </c>
      <c r="B334" t="s">
        <v>2</v>
      </c>
      <c r="C334" t="s">
        <v>799</v>
      </c>
      <c r="D334" t="s">
        <v>800</v>
      </c>
      <c r="E334" t="s">
        <v>789</v>
      </c>
      <c r="F334" s="1" t="s">
        <v>357</v>
      </c>
      <c r="G334" s="9" t="s">
        <v>14</v>
      </c>
    </row>
    <row r="335" spans="1:7" x14ac:dyDescent="0.35">
      <c r="A335" t="s">
        <v>14</v>
      </c>
      <c r="B335" t="s">
        <v>2</v>
      </c>
      <c r="C335" t="s">
        <v>801</v>
      </c>
      <c r="D335" t="s">
        <v>802</v>
      </c>
      <c r="E335" t="s">
        <v>803</v>
      </c>
      <c r="F335" s="1" t="s">
        <v>357</v>
      </c>
      <c r="G335" s="9" t="s">
        <v>14</v>
      </c>
    </row>
    <row r="336" spans="1:7" x14ac:dyDescent="0.35">
      <c r="A336" t="s">
        <v>14</v>
      </c>
      <c r="B336" t="s">
        <v>2</v>
      </c>
      <c r="C336" t="s">
        <v>804</v>
      </c>
      <c r="D336" t="s">
        <v>805</v>
      </c>
      <c r="E336" t="s">
        <v>806</v>
      </c>
      <c r="F336" s="1" t="s">
        <v>357</v>
      </c>
      <c r="G336" s="9" t="s">
        <v>14</v>
      </c>
    </row>
    <row r="337" spans="1:7" x14ac:dyDescent="0.35">
      <c r="A337" t="s">
        <v>14</v>
      </c>
      <c r="B337" t="s">
        <v>3</v>
      </c>
      <c r="C337" t="s">
        <v>807</v>
      </c>
      <c r="D337" t="s">
        <v>808</v>
      </c>
      <c r="E337" t="s">
        <v>437</v>
      </c>
      <c r="F337" s="1" t="s">
        <v>357</v>
      </c>
      <c r="G337" s="9" t="s">
        <v>23</v>
      </c>
    </row>
    <row r="338" spans="1:7" x14ac:dyDescent="0.35">
      <c r="A338" t="s">
        <v>14</v>
      </c>
      <c r="B338" t="s">
        <v>2</v>
      </c>
      <c r="C338" t="s">
        <v>809</v>
      </c>
      <c r="D338" t="s">
        <v>810</v>
      </c>
      <c r="E338" t="s">
        <v>446</v>
      </c>
      <c r="F338" s="1" t="s">
        <v>357</v>
      </c>
      <c r="G338" s="9" t="s">
        <v>14</v>
      </c>
    </row>
    <row r="339" spans="1:7" x14ac:dyDescent="0.35">
      <c r="A339" t="s">
        <v>14</v>
      </c>
      <c r="B339" t="s">
        <v>2</v>
      </c>
      <c r="C339" t="s">
        <v>811</v>
      </c>
      <c r="D339" t="s">
        <v>812</v>
      </c>
      <c r="E339" t="s">
        <v>789</v>
      </c>
      <c r="F339" s="1" t="s">
        <v>357</v>
      </c>
      <c r="G339" s="9" t="s">
        <v>14</v>
      </c>
    </row>
    <row r="340" spans="1:7" x14ac:dyDescent="0.35">
      <c r="A340" t="s">
        <v>14</v>
      </c>
      <c r="B340" t="s">
        <v>2</v>
      </c>
      <c r="C340" t="s">
        <v>813</v>
      </c>
      <c r="D340" t="s">
        <v>814</v>
      </c>
      <c r="E340" t="s">
        <v>815</v>
      </c>
      <c r="F340" s="1" t="s">
        <v>357</v>
      </c>
      <c r="G340" s="9" t="s">
        <v>14</v>
      </c>
    </row>
    <row r="341" spans="1:7" x14ac:dyDescent="0.35">
      <c r="A341" t="s">
        <v>14</v>
      </c>
      <c r="B341" t="s">
        <v>13</v>
      </c>
      <c r="C341" t="s">
        <v>816</v>
      </c>
      <c r="D341" t="s">
        <v>817</v>
      </c>
      <c r="E341" t="s">
        <v>818</v>
      </c>
      <c r="F341" s="1" t="s">
        <v>357</v>
      </c>
      <c r="G341" s="9" t="s">
        <v>14</v>
      </c>
    </row>
    <row r="342" spans="1:7" x14ac:dyDescent="0.35">
      <c r="A342" t="s">
        <v>14</v>
      </c>
      <c r="B342" t="s">
        <v>2</v>
      </c>
      <c r="C342" t="s">
        <v>819</v>
      </c>
      <c r="D342" t="s">
        <v>820</v>
      </c>
      <c r="E342" t="s">
        <v>356</v>
      </c>
      <c r="F342" s="1" t="s">
        <v>357</v>
      </c>
      <c r="G342" s="9" t="s">
        <v>14</v>
      </c>
    </row>
    <row r="343" spans="1:7" x14ac:dyDescent="0.35">
      <c r="A343" t="s">
        <v>14</v>
      </c>
      <c r="B343" t="s">
        <v>15</v>
      </c>
      <c r="C343" t="s">
        <v>821</v>
      </c>
      <c r="D343" t="s">
        <v>822</v>
      </c>
      <c r="E343" t="s">
        <v>823</v>
      </c>
      <c r="F343" s="1" t="s">
        <v>357</v>
      </c>
      <c r="G343" s="9" t="s">
        <v>26</v>
      </c>
    </row>
    <row r="344" spans="1:7" x14ac:dyDescent="0.35">
      <c r="A344" t="s">
        <v>14</v>
      </c>
      <c r="B344" t="s">
        <v>15</v>
      </c>
      <c r="C344" t="s">
        <v>824</v>
      </c>
      <c r="D344" t="s">
        <v>822</v>
      </c>
      <c r="E344" t="s">
        <v>823</v>
      </c>
      <c r="F344" s="1" t="s">
        <v>357</v>
      </c>
      <c r="G344" s="9" t="s">
        <v>26</v>
      </c>
    </row>
    <row r="345" spans="1:7" x14ac:dyDescent="0.35">
      <c r="A345" t="s">
        <v>14</v>
      </c>
      <c r="B345" t="s">
        <v>15</v>
      </c>
      <c r="C345" t="s">
        <v>825</v>
      </c>
      <c r="D345" t="s">
        <v>822</v>
      </c>
      <c r="E345" t="s">
        <v>823</v>
      </c>
      <c r="F345" s="1" t="s">
        <v>357</v>
      </c>
      <c r="G345" s="9" t="s">
        <v>26</v>
      </c>
    </row>
    <row r="346" spans="1:7" x14ac:dyDescent="0.35">
      <c r="A346" t="s">
        <v>14</v>
      </c>
      <c r="B346" t="s">
        <v>15</v>
      </c>
      <c r="C346" t="s">
        <v>826</v>
      </c>
      <c r="D346" t="s">
        <v>822</v>
      </c>
      <c r="E346" t="s">
        <v>823</v>
      </c>
      <c r="F346" s="1" t="s">
        <v>357</v>
      </c>
      <c r="G346" s="9" t="s">
        <v>26</v>
      </c>
    </row>
    <row r="347" spans="1:7" x14ac:dyDescent="0.35">
      <c r="A347" t="s">
        <v>14</v>
      </c>
      <c r="B347" t="s">
        <v>2</v>
      </c>
      <c r="C347" t="s">
        <v>827</v>
      </c>
      <c r="D347" t="s">
        <v>828</v>
      </c>
      <c r="E347" t="s">
        <v>446</v>
      </c>
      <c r="F347" s="1" t="s">
        <v>357</v>
      </c>
      <c r="G347" s="9" t="s">
        <v>14</v>
      </c>
    </row>
    <row r="348" spans="1:7" x14ac:dyDescent="0.35">
      <c r="A348" t="s">
        <v>14</v>
      </c>
      <c r="B348" t="s">
        <v>13</v>
      </c>
      <c r="C348" t="s">
        <v>829</v>
      </c>
      <c r="D348" t="s">
        <v>830</v>
      </c>
      <c r="E348" t="s">
        <v>381</v>
      </c>
      <c r="F348" s="1" t="s">
        <v>357</v>
      </c>
      <c r="G348" s="9" t="s">
        <v>26</v>
      </c>
    </row>
    <row r="349" spans="1:7" x14ac:dyDescent="0.35">
      <c r="A349" t="s">
        <v>14</v>
      </c>
      <c r="B349" t="s">
        <v>2</v>
      </c>
      <c r="C349" t="s">
        <v>831</v>
      </c>
      <c r="D349" t="s">
        <v>832</v>
      </c>
      <c r="E349" t="s">
        <v>815</v>
      </c>
      <c r="F349" s="1" t="s">
        <v>357</v>
      </c>
      <c r="G349" s="9" t="s">
        <v>14</v>
      </c>
    </row>
    <row r="350" spans="1:7" x14ac:dyDescent="0.35">
      <c r="A350" t="s">
        <v>14</v>
      </c>
      <c r="B350" t="s">
        <v>2</v>
      </c>
      <c r="C350" t="s">
        <v>833</v>
      </c>
      <c r="D350" t="s">
        <v>834</v>
      </c>
      <c r="E350" t="s">
        <v>789</v>
      </c>
      <c r="F350" s="1" t="s">
        <v>357</v>
      </c>
      <c r="G350" s="9" t="s">
        <v>14</v>
      </c>
    </row>
    <row r="351" spans="1:7" x14ac:dyDescent="0.35">
      <c r="A351" t="s">
        <v>14</v>
      </c>
      <c r="B351" t="s">
        <v>13</v>
      </c>
      <c r="C351" t="s">
        <v>835</v>
      </c>
      <c r="D351" t="s">
        <v>836</v>
      </c>
      <c r="E351" t="s">
        <v>837</v>
      </c>
      <c r="F351" s="1" t="s">
        <v>357</v>
      </c>
      <c r="G351" s="9" t="s">
        <v>14</v>
      </c>
    </row>
    <row r="352" spans="1:7" x14ac:dyDescent="0.35">
      <c r="A352" t="s">
        <v>14</v>
      </c>
      <c r="B352" t="s">
        <v>2</v>
      </c>
      <c r="C352" t="s">
        <v>838</v>
      </c>
      <c r="D352" t="s">
        <v>839</v>
      </c>
      <c r="E352" t="s">
        <v>394</v>
      </c>
      <c r="F352" s="1" t="s">
        <v>357</v>
      </c>
      <c r="G352" s="9" t="s">
        <v>14</v>
      </c>
    </row>
    <row r="353" spans="1:7" x14ac:dyDescent="0.35">
      <c r="A353" t="s">
        <v>14</v>
      </c>
      <c r="B353" t="s">
        <v>15</v>
      </c>
      <c r="C353" t="s">
        <v>840</v>
      </c>
      <c r="D353" t="s">
        <v>841</v>
      </c>
      <c r="E353" t="s">
        <v>381</v>
      </c>
      <c r="F353" s="1" t="s">
        <v>357</v>
      </c>
      <c r="G353" s="9" t="s">
        <v>14</v>
      </c>
    </row>
    <row r="354" spans="1:7" x14ac:dyDescent="0.35">
      <c r="A354" t="s">
        <v>14</v>
      </c>
      <c r="B354" t="s">
        <v>2</v>
      </c>
      <c r="C354" t="s">
        <v>842</v>
      </c>
      <c r="D354" t="s">
        <v>843</v>
      </c>
      <c r="E354" t="s">
        <v>394</v>
      </c>
      <c r="F354" s="1" t="s">
        <v>357</v>
      </c>
      <c r="G354" s="9" t="s">
        <v>14</v>
      </c>
    </row>
    <row r="355" spans="1:7" x14ac:dyDescent="0.35">
      <c r="A355" t="s">
        <v>14</v>
      </c>
      <c r="B355" t="s">
        <v>2</v>
      </c>
      <c r="C355" t="s">
        <v>844</v>
      </c>
      <c r="D355" t="s">
        <v>845</v>
      </c>
      <c r="E355" t="s">
        <v>356</v>
      </c>
      <c r="F355" s="1" t="s">
        <v>357</v>
      </c>
      <c r="G355" s="9" t="s">
        <v>14</v>
      </c>
    </row>
    <row r="356" spans="1:7" x14ac:dyDescent="0.35">
      <c r="A356" t="s">
        <v>14</v>
      </c>
      <c r="B356" t="s">
        <v>2</v>
      </c>
      <c r="C356" t="s">
        <v>846</v>
      </c>
      <c r="D356" t="s">
        <v>847</v>
      </c>
      <c r="E356" t="s">
        <v>796</v>
      </c>
      <c r="F356" s="1" t="s">
        <v>357</v>
      </c>
      <c r="G356" s="9" t="s">
        <v>14</v>
      </c>
    </row>
    <row r="357" spans="1:7" x14ac:dyDescent="0.35">
      <c r="A357" t="s">
        <v>14</v>
      </c>
      <c r="B357" t="s">
        <v>2</v>
      </c>
      <c r="C357" t="s">
        <v>848</v>
      </c>
      <c r="D357" t="s">
        <v>849</v>
      </c>
      <c r="E357" t="s">
        <v>437</v>
      </c>
      <c r="F357" s="1" t="s">
        <v>357</v>
      </c>
      <c r="G357" s="9" t="s">
        <v>14</v>
      </c>
    </row>
    <row r="358" spans="1:7" x14ac:dyDescent="0.35">
      <c r="A358" t="s">
        <v>14</v>
      </c>
      <c r="B358" t="s">
        <v>21</v>
      </c>
      <c r="C358" t="s">
        <v>850</v>
      </c>
      <c r="D358" t="s">
        <v>851</v>
      </c>
      <c r="E358" t="s">
        <v>815</v>
      </c>
      <c r="F358" s="1" t="s">
        <v>357</v>
      </c>
      <c r="G358" s="9" t="s">
        <v>14</v>
      </c>
    </row>
    <row r="359" spans="1:7" x14ac:dyDescent="0.35">
      <c r="A359" t="s">
        <v>14</v>
      </c>
      <c r="B359" t="s">
        <v>2</v>
      </c>
      <c r="C359" t="s">
        <v>852</v>
      </c>
      <c r="D359" t="s">
        <v>853</v>
      </c>
      <c r="E359" t="s">
        <v>437</v>
      </c>
      <c r="F359" s="1" t="s">
        <v>357</v>
      </c>
      <c r="G359" s="9" t="s">
        <v>14</v>
      </c>
    </row>
    <row r="360" spans="1:7" x14ac:dyDescent="0.35">
      <c r="A360" t="s">
        <v>14</v>
      </c>
      <c r="B360" t="s">
        <v>15</v>
      </c>
      <c r="C360" t="s">
        <v>854</v>
      </c>
      <c r="D360" t="s">
        <v>855</v>
      </c>
      <c r="E360" t="s">
        <v>356</v>
      </c>
      <c r="F360" s="1" t="s">
        <v>357</v>
      </c>
      <c r="G360" s="9" t="s">
        <v>14</v>
      </c>
    </row>
    <row r="361" spans="1:7" x14ac:dyDescent="0.35">
      <c r="A361" t="s">
        <v>14</v>
      </c>
      <c r="B361" t="s">
        <v>2</v>
      </c>
      <c r="C361" t="s">
        <v>856</v>
      </c>
      <c r="D361" t="s">
        <v>857</v>
      </c>
      <c r="E361" t="s">
        <v>823</v>
      </c>
      <c r="F361" s="1" t="s">
        <v>357</v>
      </c>
      <c r="G361" s="9" t="s">
        <v>14</v>
      </c>
    </row>
    <row r="362" spans="1:7" x14ac:dyDescent="0.35">
      <c r="A362" t="s">
        <v>14</v>
      </c>
      <c r="B362" t="s">
        <v>2</v>
      </c>
      <c r="C362" t="s">
        <v>858</v>
      </c>
      <c r="D362" t="s">
        <v>859</v>
      </c>
      <c r="E362" t="s">
        <v>789</v>
      </c>
      <c r="F362" s="1" t="s">
        <v>357</v>
      </c>
      <c r="G362" s="9" t="s">
        <v>14</v>
      </c>
    </row>
    <row r="363" spans="1:7" x14ac:dyDescent="0.35">
      <c r="A363" t="s">
        <v>14</v>
      </c>
      <c r="B363" t="s">
        <v>2</v>
      </c>
      <c r="C363" t="s">
        <v>860</v>
      </c>
      <c r="D363" t="s">
        <v>861</v>
      </c>
      <c r="E363" t="s">
        <v>394</v>
      </c>
      <c r="F363" s="1" t="s">
        <v>357</v>
      </c>
      <c r="G363" s="9" t="s">
        <v>14</v>
      </c>
    </row>
    <row r="364" spans="1:7" x14ac:dyDescent="0.35">
      <c r="A364" t="s">
        <v>14</v>
      </c>
      <c r="B364" t="s">
        <v>2</v>
      </c>
      <c r="C364" t="s">
        <v>862</v>
      </c>
      <c r="D364" t="s">
        <v>863</v>
      </c>
      <c r="E364" t="s">
        <v>815</v>
      </c>
      <c r="F364" s="1" t="s">
        <v>357</v>
      </c>
      <c r="G364" s="9" t="s">
        <v>14</v>
      </c>
    </row>
    <row r="365" spans="1:7" x14ac:dyDescent="0.35">
      <c r="A365" t="s">
        <v>14</v>
      </c>
      <c r="B365" t="s">
        <v>2</v>
      </c>
      <c r="C365" t="s">
        <v>864</v>
      </c>
      <c r="D365" t="s">
        <v>865</v>
      </c>
      <c r="E365" t="s">
        <v>394</v>
      </c>
      <c r="F365" s="1" t="s">
        <v>357</v>
      </c>
      <c r="G365" s="9" t="s">
        <v>14</v>
      </c>
    </row>
    <row r="366" spans="1:7" x14ac:dyDescent="0.35">
      <c r="A366" t="s">
        <v>14</v>
      </c>
      <c r="B366" t="s">
        <v>2</v>
      </c>
      <c r="C366" t="s">
        <v>866</v>
      </c>
      <c r="D366" t="s">
        <v>867</v>
      </c>
      <c r="E366" t="s">
        <v>394</v>
      </c>
      <c r="F366" s="1" t="s">
        <v>357</v>
      </c>
      <c r="G366" s="9" t="s">
        <v>14</v>
      </c>
    </row>
    <row r="367" spans="1:7" x14ac:dyDescent="0.35">
      <c r="A367" t="s">
        <v>14</v>
      </c>
      <c r="B367" t="s">
        <v>2</v>
      </c>
      <c r="C367" t="s">
        <v>868</v>
      </c>
      <c r="D367" t="s">
        <v>869</v>
      </c>
      <c r="E367" t="s">
        <v>870</v>
      </c>
      <c r="F367" s="1" t="s">
        <v>357</v>
      </c>
      <c r="G367" s="9" t="s">
        <v>14</v>
      </c>
    </row>
    <row r="368" spans="1:7" x14ac:dyDescent="0.35">
      <c r="A368" t="s">
        <v>14</v>
      </c>
      <c r="B368" t="s">
        <v>2</v>
      </c>
      <c r="C368" t="s">
        <v>871</v>
      </c>
      <c r="D368" t="s">
        <v>872</v>
      </c>
      <c r="E368" t="s">
        <v>356</v>
      </c>
      <c r="F368" s="1" t="s">
        <v>357</v>
      </c>
      <c r="G368" s="9" t="s">
        <v>14</v>
      </c>
    </row>
    <row r="369" spans="1:7" x14ac:dyDescent="0.35">
      <c r="A369" t="s">
        <v>14</v>
      </c>
      <c r="B369" t="s">
        <v>2</v>
      </c>
      <c r="C369" t="s">
        <v>873</v>
      </c>
      <c r="D369" t="s">
        <v>874</v>
      </c>
      <c r="E369" t="s">
        <v>446</v>
      </c>
      <c r="F369" s="1" t="s">
        <v>357</v>
      </c>
      <c r="G369" s="9" t="s">
        <v>14</v>
      </c>
    </row>
    <row r="370" spans="1:7" x14ac:dyDescent="0.35">
      <c r="A370" t="s">
        <v>14</v>
      </c>
      <c r="B370" t="s">
        <v>2</v>
      </c>
      <c r="C370" t="s">
        <v>875</v>
      </c>
      <c r="D370" t="s">
        <v>876</v>
      </c>
      <c r="E370" t="s">
        <v>381</v>
      </c>
      <c r="F370" s="1" t="s">
        <v>357</v>
      </c>
      <c r="G370" s="9" t="s">
        <v>26</v>
      </c>
    </row>
    <row r="371" spans="1:7" x14ac:dyDescent="0.35">
      <c r="A371" t="s">
        <v>14</v>
      </c>
      <c r="B371" t="s">
        <v>48</v>
      </c>
      <c r="C371" t="s">
        <v>877</v>
      </c>
      <c r="D371" t="s">
        <v>878</v>
      </c>
      <c r="E371" t="s">
        <v>837</v>
      </c>
      <c r="F371" s="1" t="s">
        <v>357</v>
      </c>
      <c r="G371" s="9" t="s">
        <v>14</v>
      </c>
    </row>
    <row r="372" spans="1:7" x14ac:dyDescent="0.35">
      <c r="A372" t="s">
        <v>14</v>
      </c>
      <c r="B372" t="s">
        <v>3</v>
      </c>
      <c r="C372" t="s">
        <v>879</v>
      </c>
      <c r="D372" t="s">
        <v>880</v>
      </c>
      <c r="E372" t="s">
        <v>789</v>
      </c>
      <c r="F372" s="1" t="s">
        <v>357</v>
      </c>
      <c r="G372" s="9" t="s">
        <v>14</v>
      </c>
    </row>
    <row r="373" spans="1:7" x14ac:dyDescent="0.35">
      <c r="A373" t="s">
        <v>14</v>
      </c>
      <c r="B373" t="s">
        <v>3</v>
      </c>
      <c r="C373" t="s">
        <v>881</v>
      </c>
      <c r="D373" t="s">
        <v>882</v>
      </c>
      <c r="E373" t="s">
        <v>446</v>
      </c>
      <c r="F373" s="1" t="s">
        <v>357</v>
      </c>
      <c r="G373" s="9" t="s">
        <v>14</v>
      </c>
    </row>
    <row r="374" spans="1:7" x14ac:dyDescent="0.35">
      <c r="A374" t="s">
        <v>14</v>
      </c>
      <c r="B374" t="s">
        <v>2</v>
      </c>
      <c r="C374" t="s">
        <v>883</v>
      </c>
      <c r="D374" t="s">
        <v>884</v>
      </c>
      <c r="E374" t="s">
        <v>796</v>
      </c>
      <c r="F374" s="1" t="s">
        <v>357</v>
      </c>
      <c r="G374" s="9" t="s">
        <v>14</v>
      </c>
    </row>
    <row r="375" spans="1:7" x14ac:dyDescent="0.35">
      <c r="A375" t="s">
        <v>14</v>
      </c>
      <c r="B375" t="s">
        <v>2</v>
      </c>
      <c r="C375" t="s">
        <v>885</v>
      </c>
      <c r="D375" t="s">
        <v>886</v>
      </c>
      <c r="E375" t="s">
        <v>823</v>
      </c>
      <c r="F375" s="1" t="s">
        <v>357</v>
      </c>
      <c r="G375" s="9" t="s">
        <v>14</v>
      </c>
    </row>
    <row r="376" spans="1:7" x14ac:dyDescent="0.35">
      <c r="A376" t="s">
        <v>14</v>
      </c>
      <c r="B376" t="s">
        <v>3</v>
      </c>
      <c r="C376" t="s">
        <v>887</v>
      </c>
      <c r="D376" t="s">
        <v>888</v>
      </c>
      <c r="E376" t="s">
        <v>786</v>
      </c>
      <c r="F376" s="1" t="s">
        <v>357</v>
      </c>
      <c r="G376" s="9" t="s">
        <v>14</v>
      </c>
    </row>
    <row r="377" spans="1:7" x14ac:dyDescent="0.35">
      <c r="A377" t="s">
        <v>14</v>
      </c>
      <c r="B377" t="s">
        <v>2</v>
      </c>
      <c r="C377" t="s">
        <v>889</v>
      </c>
      <c r="D377" t="s">
        <v>890</v>
      </c>
      <c r="E377" t="s">
        <v>475</v>
      </c>
      <c r="F377" s="1" t="s">
        <v>357</v>
      </c>
      <c r="G377" s="9" t="s">
        <v>14</v>
      </c>
    </row>
    <row r="378" spans="1:7" x14ac:dyDescent="0.35">
      <c r="A378" t="s">
        <v>14</v>
      </c>
      <c r="B378" t="s">
        <v>15</v>
      </c>
      <c r="C378" t="s">
        <v>891</v>
      </c>
      <c r="D378" t="s">
        <v>892</v>
      </c>
      <c r="E378" t="s">
        <v>381</v>
      </c>
      <c r="F378" s="1" t="s">
        <v>357</v>
      </c>
      <c r="G378" s="9" t="s">
        <v>14</v>
      </c>
    </row>
    <row r="379" spans="1:7" x14ac:dyDescent="0.35">
      <c r="A379" t="s">
        <v>14</v>
      </c>
      <c r="B379" t="s">
        <v>2</v>
      </c>
      <c r="C379" t="s">
        <v>893</v>
      </c>
      <c r="D379" t="s">
        <v>894</v>
      </c>
      <c r="E379" t="s">
        <v>895</v>
      </c>
      <c r="F379" s="1" t="s">
        <v>357</v>
      </c>
      <c r="G379" s="9" t="s">
        <v>14</v>
      </c>
    </row>
    <row r="380" spans="1:7" x14ac:dyDescent="0.35">
      <c r="A380" t="s">
        <v>14</v>
      </c>
      <c r="B380" t="s">
        <v>2</v>
      </c>
      <c r="C380" t="s">
        <v>896</v>
      </c>
      <c r="D380" t="s">
        <v>897</v>
      </c>
      <c r="E380" t="s">
        <v>823</v>
      </c>
      <c r="F380" s="1" t="s">
        <v>357</v>
      </c>
      <c r="G380" s="9" t="s">
        <v>14</v>
      </c>
    </row>
    <row r="381" spans="1:7" x14ac:dyDescent="0.35">
      <c r="A381" t="s">
        <v>14</v>
      </c>
      <c r="B381" t="s">
        <v>2</v>
      </c>
      <c r="C381" t="s">
        <v>898</v>
      </c>
      <c r="D381" t="s">
        <v>899</v>
      </c>
      <c r="E381" t="s">
        <v>806</v>
      </c>
      <c r="F381" s="1" t="s">
        <v>357</v>
      </c>
      <c r="G381" s="9" t="s">
        <v>14</v>
      </c>
    </row>
    <row r="382" spans="1:7" x14ac:dyDescent="0.35">
      <c r="A382" t="s">
        <v>14</v>
      </c>
      <c r="B382" t="s">
        <v>3</v>
      </c>
      <c r="C382" t="s">
        <v>900</v>
      </c>
      <c r="D382" t="s">
        <v>901</v>
      </c>
      <c r="E382" t="s">
        <v>394</v>
      </c>
      <c r="F382" s="1" t="s">
        <v>357</v>
      </c>
      <c r="G382" s="9" t="s">
        <v>23</v>
      </c>
    </row>
    <row r="383" spans="1:7" x14ac:dyDescent="0.35">
      <c r="A383" t="s">
        <v>14</v>
      </c>
      <c r="B383" t="s">
        <v>2</v>
      </c>
      <c r="C383" t="s">
        <v>902</v>
      </c>
      <c r="D383" t="s">
        <v>903</v>
      </c>
      <c r="E383" t="s">
        <v>394</v>
      </c>
      <c r="F383" s="1" t="s">
        <v>357</v>
      </c>
      <c r="G383" s="9" t="s">
        <v>14</v>
      </c>
    </row>
    <row r="384" spans="1:7" x14ac:dyDescent="0.35">
      <c r="A384" t="s">
        <v>14</v>
      </c>
      <c r="B384" t="s">
        <v>2</v>
      </c>
      <c r="C384" t="s">
        <v>904</v>
      </c>
      <c r="D384" t="s">
        <v>905</v>
      </c>
      <c r="E384" t="s">
        <v>796</v>
      </c>
      <c r="F384" s="1" t="s">
        <v>357</v>
      </c>
      <c r="G384" s="9" t="s">
        <v>14</v>
      </c>
    </row>
    <row r="385" spans="1:7" x14ac:dyDescent="0.35">
      <c r="A385" t="s">
        <v>14</v>
      </c>
      <c r="B385" t="s">
        <v>3</v>
      </c>
      <c r="C385" t="s">
        <v>906</v>
      </c>
      <c r="D385" t="s">
        <v>907</v>
      </c>
      <c r="E385" t="s">
        <v>789</v>
      </c>
      <c r="F385" s="1" t="s">
        <v>357</v>
      </c>
      <c r="G385" s="9" t="s">
        <v>14</v>
      </c>
    </row>
    <row r="386" spans="1:7" x14ac:dyDescent="0.35">
      <c r="A386" t="s">
        <v>14</v>
      </c>
      <c r="B386" t="s">
        <v>15</v>
      </c>
      <c r="C386" t="s">
        <v>908</v>
      </c>
      <c r="D386" t="s">
        <v>909</v>
      </c>
      <c r="E386" t="s">
        <v>806</v>
      </c>
      <c r="F386" s="1" t="s">
        <v>357</v>
      </c>
      <c r="G386" s="9" t="s">
        <v>14</v>
      </c>
    </row>
    <row r="387" spans="1:7" x14ac:dyDescent="0.35">
      <c r="A387" t="s">
        <v>14</v>
      </c>
      <c r="B387" t="s">
        <v>2</v>
      </c>
      <c r="C387" t="s">
        <v>910</v>
      </c>
      <c r="D387" t="s">
        <v>911</v>
      </c>
      <c r="E387" t="s">
        <v>475</v>
      </c>
      <c r="F387" s="1" t="s">
        <v>357</v>
      </c>
      <c r="G387" s="9" t="s">
        <v>14</v>
      </c>
    </row>
    <row r="388" spans="1:7" x14ac:dyDescent="0.35">
      <c r="A388" t="s">
        <v>14</v>
      </c>
      <c r="B388" t="s">
        <v>13</v>
      </c>
      <c r="C388" t="s">
        <v>912</v>
      </c>
      <c r="D388" t="s">
        <v>913</v>
      </c>
      <c r="E388" t="s">
        <v>475</v>
      </c>
      <c r="F388" s="1" t="s">
        <v>357</v>
      </c>
      <c r="G388" s="9" t="s">
        <v>14</v>
      </c>
    </row>
    <row r="389" spans="1:7" x14ac:dyDescent="0.35">
      <c r="A389" t="s">
        <v>14</v>
      </c>
      <c r="B389" t="s">
        <v>15</v>
      </c>
      <c r="C389" t="s">
        <v>914</v>
      </c>
      <c r="D389" t="s">
        <v>915</v>
      </c>
      <c r="E389" t="s">
        <v>437</v>
      </c>
      <c r="F389" s="1" t="s">
        <v>357</v>
      </c>
      <c r="G389" s="9" t="s">
        <v>14</v>
      </c>
    </row>
    <row r="390" spans="1:7" x14ac:dyDescent="0.35">
      <c r="A390" t="s">
        <v>14</v>
      </c>
      <c r="B390" t="s">
        <v>2</v>
      </c>
      <c r="C390" t="s">
        <v>916</v>
      </c>
      <c r="D390" t="s">
        <v>917</v>
      </c>
      <c r="E390" t="s">
        <v>806</v>
      </c>
      <c r="F390" s="1" t="s">
        <v>357</v>
      </c>
      <c r="G390" s="9" t="s">
        <v>14</v>
      </c>
    </row>
    <row r="391" spans="1:7" x14ac:dyDescent="0.35">
      <c r="A391" t="s">
        <v>14</v>
      </c>
      <c r="B391" t="s">
        <v>3</v>
      </c>
      <c r="C391" t="s">
        <v>918</v>
      </c>
      <c r="D391" t="s">
        <v>919</v>
      </c>
      <c r="E391" t="s">
        <v>920</v>
      </c>
      <c r="F391" s="1" t="s">
        <v>357</v>
      </c>
      <c r="G391" s="9" t="s">
        <v>26</v>
      </c>
    </row>
    <row r="392" spans="1:7" x14ac:dyDescent="0.35">
      <c r="A392" t="s">
        <v>14</v>
      </c>
      <c r="B392" t="s">
        <v>2</v>
      </c>
      <c r="C392" t="s">
        <v>921</v>
      </c>
      <c r="D392" t="s">
        <v>922</v>
      </c>
      <c r="E392" t="s">
        <v>920</v>
      </c>
      <c r="F392" s="1" t="s">
        <v>357</v>
      </c>
      <c r="G392" s="9" t="s">
        <v>14</v>
      </c>
    </row>
    <row r="393" spans="1:7" x14ac:dyDescent="0.35">
      <c r="A393" t="s">
        <v>14</v>
      </c>
      <c r="B393" t="s">
        <v>13</v>
      </c>
      <c r="C393" t="s">
        <v>923</v>
      </c>
      <c r="D393" t="s">
        <v>924</v>
      </c>
      <c r="E393" t="s">
        <v>837</v>
      </c>
      <c r="F393" s="1" t="s">
        <v>357</v>
      </c>
      <c r="G393" s="9" t="s">
        <v>14</v>
      </c>
    </row>
    <row r="394" spans="1:7" x14ac:dyDescent="0.35">
      <c r="A394" t="s">
        <v>14</v>
      </c>
      <c r="B394" t="s">
        <v>3</v>
      </c>
      <c r="C394" t="s">
        <v>925</v>
      </c>
      <c r="D394" t="s">
        <v>926</v>
      </c>
      <c r="E394" t="s">
        <v>796</v>
      </c>
      <c r="F394" s="1" t="s">
        <v>357</v>
      </c>
      <c r="G394" s="9" t="s">
        <v>26</v>
      </c>
    </row>
    <row r="395" spans="1:7" x14ac:dyDescent="0.35">
      <c r="A395" t="s">
        <v>14</v>
      </c>
      <c r="B395" t="s">
        <v>2</v>
      </c>
      <c r="C395" t="s">
        <v>927</v>
      </c>
      <c r="D395" t="s">
        <v>928</v>
      </c>
      <c r="E395" t="s">
        <v>437</v>
      </c>
      <c r="F395" s="1" t="s">
        <v>357</v>
      </c>
      <c r="G395" s="9" t="s">
        <v>14</v>
      </c>
    </row>
    <row r="396" spans="1:7" x14ac:dyDescent="0.35">
      <c r="A396" t="s">
        <v>14</v>
      </c>
      <c r="B396" t="s">
        <v>2</v>
      </c>
      <c r="C396" t="s">
        <v>929</v>
      </c>
      <c r="D396" t="s">
        <v>930</v>
      </c>
      <c r="E396" t="s">
        <v>823</v>
      </c>
      <c r="F396" s="1" t="s">
        <v>357</v>
      </c>
      <c r="G396" s="9" t="s">
        <v>14</v>
      </c>
    </row>
    <row r="397" spans="1:7" x14ac:dyDescent="0.35">
      <c r="A397" t="s">
        <v>14</v>
      </c>
      <c r="B397" t="s">
        <v>3</v>
      </c>
      <c r="C397" t="s">
        <v>931</v>
      </c>
      <c r="D397" t="s">
        <v>932</v>
      </c>
      <c r="E397" t="s">
        <v>823</v>
      </c>
      <c r="F397" s="1" t="s">
        <v>357</v>
      </c>
      <c r="G397" s="9" t="s">
        <v>14</v>
      </c>
    </row>
    <row r="398" spans="1:7" x14ac:dyDescent="0.35">
      <c r="A398" t="s">
        <v>14</v>
      </c>
      <c r="B398" t="s">
        <v>15</v>
      </c>
      <c r="C398" t="s">
        <v>933</v>
      </c>
      <c r="D398" t="s">
        <v>934</v>
      </c>
      <c r="E398" t="s">
        <v>823</v>
      </c>
      <c r="F398" s="1" t="s">
        <v>357</v>
      </c>
      <c r="G398" s="9" t="s">
        <v>14</v>
      </c>
    </row>
    <row r="399" spans="1:7" x14ac:dyDescent="0.35">
      <c r="A399" t="s">
        <v>14</v>
      </c>
      <c r="B399" t="s">
        <v>2</v>
      </c>
      <c r="C399" t="s">
        <v>935</v>
      </c>
      <c r="D399" t="s">
        <v>936</v>
      </c>
      <c r="E399" t="s">
        <v>446</v>
      </c>
      <c r="F399" s="1" t="s">
        <v>357</v>
      </c>
      <c r="G399" s="9" t="s">
        <v>14</v>
      </c>
    </row>
    <row r="400" spans="1:7" x14ac:dyDescent="0.35">
      <c r="A400" t="s">
        <v>14</v>
      </c>
      <c r="B400" t="s">
        <v>2</v>
      </c>
      <c r="C400" t="s">
        <v>937</v>
      </c>
      <c r="D400" t="s">
        <v>938</v>
      </c>
      <c r="E400" t="s">
        <v>381</v>
      </c>
      <c r="F400" s="1" t="s">
        <v>357</v>
      </c>
      <c r="G400" s="9" t="s">
        <v>26</v>
      </c>
    </row>
    <row r="401" spans="1:7" x14ac:dyDescent="0.35">
      <c r="A401" t="s">
        <v>14</v>
      </c>
      <c r="B401" t="s">
        <v>2</v>
      </c>
      <c r="C401" t="s">
        <v>939</v>
      </c>
      <c r="D401" t="s">
        <v>940</v>
      </c>
      <c r="E401" t="s">
        <v>789</v>
      </c>
      <c r="F401" s="1" t="s">
        <v>357</v>
      </c>
      <c r="G401" s="9" t="s">
        <v>14</v>
      </c>
    </row>
    <row r="402" spans="1:7" x14ac:dyDescent="0.35">
      <c r="A402" t="s">
        <v>14</v>
      </c>
      <c r="B402" t="s">
        <v>13</v>
      </c>
      <c r="C402" t="s">
        <v>941</v>
      </c>
      <c r="D402" t="s">
        <v>942</v>
      </c>
      <c r="E402" t="s">
        <v>943</v>
      </c>
      <c r="F402" s="1" t="s">
        <v>357</v>
      </c>
      <c r="G402" s="9" t="s">
        <v>14</v>
      </c>
    </row>
    <row r="403" spans="1:7" x14ac:dyDescent="0.35">
      <c r="A403" t="s">
        <v>14</v>
      </c>
      <c r="B403" t="s">
        <v>2</v>
      </c>
      <c r="C403" t="s">
        <v>944</v>
      </c>
      <c r="D403" t="s">
        <v>945</v>
      </c>
      <c r="E403" t="s">
        <v>437</v>
      </c>
      <c r="F403" s="1" t="s">
        <v>357</v>
      </c>
      <c r="G403" s="9" t="s">
        <v>14</v>
      </c>
    </row>
    <row r="404" spans="1:7" x14ac:dyDescent="0.35">
      <c r="A404" t="s">
        <v>14</v>
      </c>
      <c r="B404" t="s">
        <v>2</v>
      </c>
      <c r="C404" t="s">
        <v>946</v>
      </c>
      <c r="D404" t="s">
        <v>947</v>
      </c>
      <c r="E404" t="s">
        <v>446</v>
      </c>
      <c r="F404" s="1" t="s">
        <v>357</v>
      </c>
      <c r="G404" s="9" t="s">
        <v>14</v>
      </c>
    </row>
    <row r="405" spans="1:7" x14ac:dyDescent="0.35">
      <c r="A405" t="s">
        <v>14</v>
      </c>
      <c r="B405" t="s">
        <v>25</v>
      </c>
      <c r="C405" t="s">
        <v>948</v>
      </c>
      <c r="D405" t="s">
        <v>949</v>
      </c>
      <c r="E405" t="s">
        <v>437</v>
      </c>
      <c r="F405" s="1" t="s">
        <v>357</v>
      </c>
      <c r="G405" s="9" t="s">
        <v>14</v>
      </c>
    </row>
    <row r="406" spans="1:7" x14ac:dyDescent="0.35">
      <c r="A406" t="s">
        <v>14</v>
      </c>
      <c r="B406" t="s">
        <v>2</v>
      </c>
      <c r="C406" t="s">
        <v>950</v>
      </c>
      <c r="D406" t="s">
        <v>951</v>
      </c>
      <c r="E406" t="s">
        <v>786</v>
      </c>
      <c r="F406" s="1" t="s">
        <v>357</v>
      </c>
      <c r="G406" s="9" t="s">
        <v>14</v>
      </c>
    </row>
    <row r="407" spans="1:7" x14ac:dyDescent="0.35">
      <c r="A407" t="s">
        <v>14</v>
      </c>
      <c r="B407" t="s">
        <v>15</v>
      </c>
      <c r="C407" t="s">
        <v>952</v>
      </c>
      <c r="D407" t="s">
        <v>953</v>
      </c>
      <c r="E407" t="s">
        <v>394</v>
      </c>
      <c r="F407" s="1" t="s">
        <v>357</v>
      </c>
      <c r="G407" s="9" t="s">
        <v>14</v>
      </c>
    </row>
    <row r="408" spans="1:7" x14ac:dyDescent="0.35">
      <c r="A408" t="s">
        <v>14</v>
      </c>
      <c r="B408" t="s">
        <v>47</v>
      </c>
      <c r="C408" t="s">
        <v>954</v>
      </c>
      <c r="D408" t="s">
        <v>955</v>
      </c>
      <c r="E408" t="s">
        <v>394</v>
      </c>
      <c r="F408" s="1" t="s">
        <v>357</v>
      </c>
      <c r="G408" s="9" t="s">
        <v>17</v>
      </c>
    </row>
    <row r="409" spans="1:7" x14ac:dyDescent="0.35">
      <c r="A409" t="s">
        <v>14</v>
      </c>
      <c r="B409" t="s">
        <v>2</v>
      </c>
      <c r="C409" t="s">
        <v>956</v>
      </c>
      <c r="D409" t="s">
        <v>957</v>
      </c>
      <c r="E409" t="s">
        <v>394</v>
      </c>
      <c r="F409" s="1" t="s">
        <v>357</v>
      </c>
      <c r="G409" s="9" t="s">
        <v>14</v>
      </c>
    </row>
    <row r="410" spans="1:7" x14ac:dyDescent="0.35">
      <c r="A410" t="s">
        <v>14</v>
      </c>
      <c r="B410" t="s">
        <v>28</v>
      </c>
      <c r="C410" t="s">
        <v>958</v>
      </c>
      <c r="D410" t="s">
        <v>959</v>
      </c>
      <c r="E410" t="s">
        <v>394</v>
      </c>
      <c r="F410" s="1" t="s">
        <v>357</v>
      </c>
      <c r="G410" s="9" t="s">
        <v>14</v>
      </c>
    </row>
    <row r="411" spans="1:7" x14ac:dyDescent="0.35">
      <c r="A411" t="s">
        <v>14</v>
      </c>
      <c r="B411" t="s">
        <v>2</v>
      </c>
      <c r="C411" t="s">
        <v>960</v>
      </c>
      <c r="D411" t="s">
        <v>961</v>
      </c>
      <c r="E411" t="s">
        <v>870</v>
      </c>
      <c r="F411" s="1" t="s">
        <v>357</v>
      </c>
      <c r="G411" s="9" t="s">
        <v>14</v>
      </c>
    </row>
    <row r="412" spans="1:7" x14ac:dyDescent="0.35">
      <c r="A412" t="s">
        <v>14</v>
      </c>
      <c r="B412" t="s">
        <v>2</v>
      </c>
      <c r="C412" t="s">
        <v>962</v>
      </c>
      <c r="D412" t="s">
        <v>963</v>
      </c>
      <c r="E412" t="s">
        <v>789</v>
      </c>
      <c r="F412" s="1" t="s">
        <v>357</v>
      </c>
      <c r="G412" s="9" t="s">
        <v>14</v>
      </c>
    </row>
    <row r="413" spans="1:7" x14ac:dyDescent="0.35">
      <c r="A413" t="s">
        <v>14</v>
      </c>
      <c r="B413" t="s">
        <v>21</v>
      </c>
      <c r="C413" t="s">
        <v>964</v>
      </c>
      <c r="D413" t="s">
        <v>965</v>
      </c>
      <c r="E413" t="s">
        <v>381</v>
      </c>
      <c r="F413" s="1" t="s">
        <v>357</v>
      </c>
      <c r="G413" s="9" t="s">
        <v>26</v>
      </c>
    </row>
    <row r="414" spans="1:7" x14ac:dyDescent="0.35">
      <c r="A414" t="s">
        <v>14</v>
      </c>
      <c r="B414" t="s">
        <v>2</v>
      </c>
      <c r="C414" t="s">
        <v>966</v>
      </c>
      <c r="D414" t="s">
        <v>967</v>
      </c>
      <c r="E414" t="s">
        <v>381</v>
      </c>
      <c r="F414" s="1" t="s">
        <v>357</v>
      </c>
      <c r="G414" s="9" t="s">
        <v>26</v>
      </c>
    </row>
    <row r="415" spans="1:7" x14ac:dyDescent="0.35">
      <c r="A415" t="s">
        <v>14</v>
      </c>
      <c r="B415" t="s">
        <v>2</v>
      </c>
      <c r="C415" t="s">
        <v>968</v>
      </c>
      <c r="D415" t="s">
        <v>969</v>
      </c>
      <c r="E415" t="s">
        <v>815</v>
      </c>
      <c r="F415" s="1" t="s">
        <v>357</v>
      </c>
      <c r="G415" s="9" t="s">
        <v>14</v>
      </c>
    </row>
    <row r="416" spans="1:7" x14ac:dyDescent="0.35">
      <c r="A416" t="s">
        <v>14</v>
      </c>
      <c r="B416" t="s">
        <v>25</v>
      </c>
      <c r="C416" t="s">
        <v>970</v>
      </c>
      <c r="D416" t="s">
        <v>971</v>
      </c>
      <c r="E416" t="s">
        <v>437</v>
      </c>
      <c r="F416" s="1" t="s">
        <v>357</v>
      </c>
      <c r="G416" s="9" t="s">
        <v>14</v>
      </c>
    </row>
    <row r="417" spans="1:7" x14ac:dyDescent="0.35">
      <c r="A417" t="s">
        <v>14</v>
      </c>
      <c r="B417" t="s">
        <v>2</v>
      </c>
      <c r="C417" t="s">
        <v>972</v>
      </c>
      <c r="D417" t="s">
        <v>973</v>
      </c>
      <c r="E417" t="s">
        <v>356</v>
      </c>
      <c r="F417" s="1" t="s">
        <v>357</v>
      </c>
      <c r="G417" s="9" t="s">
        <v>14</v>
      </c>
    </row>
    <row r="418" spans="1:7" x14ac:dyDescent="0.35">
      <c r="A418" t="s">
        <v>14</v>
      </c>
      <c r="B418" t="s">
        <v>3</v>
      </c>
      <c r="C418" t="s">
        <v>974</v>
      </c>
      <c r="D418" t="s">
        <v>975</v>
      </c>
      <c r="E418" t="s">
        <v>870</v>
      </c>
      <c r="F418" s="1" t="s">
        <v>357</v>
      </c>
      <c r="G418" s="9" t="s">
        <v>14</v>
      </c>
    </row>
    <row r="419" spans="1:7" x14ac:dyDescent="0.35">
      <c r="A419" t="s">
        <v>14</v>
      </c>
      <c r="B419" t="s">
        <v>15</v>
      </c>
      <c r="C419" t="s">
        <v>976</v>
      </c>
      <c r="D419" t="s">
        <v>977</v>
      </c>
      <c r="E419" t="s">
        <v>870</v>
      </c>
      <c r="F419" s="1" t="s">
        <v>357</v>
      </c>
      <c r="G419" s="9" t="s">
        <v>14</v>
      </c>
    </row>
    <row r="420" spans="1:7" x14ac:dyDescent="0.35">
      <c r="A420" t="s">
        <v>14</v>
      </c>
      <c r="B420" t="s">
        <v>2</v>
      </c>
      <c r="C420" t="s">
        <v>978</v>
      </c>
      <c r="D420" t="s">
        <v>979</v>
      </c>
      <c r="E420" t="s">
        <v>789</v>
      </c>
      <c r="F420" s="1" t="s">
        <v>357</v>
      </c>
      <c r="G420" s="9" t="s">
        <v>14</v>
      </c>
    </row>
    <row r="421" spans="1:7" x14ac:dyDescent="0.35">
      <c r="A421" t="s">
        <v>14</v>
      </c>
      <c r="B421" t="s">
        <v>15</v>
      </c>
      <c r="C421" t="s">
        <v>980</v>
      </c>
      <c r="D421" t="s">
        <v>981</v>
      </c>
      <c r="E421" t="s">
        <v>475</v>
      </c>
      <c r="F421" s="1" t="s">
        <v>357</v>
      </c>
      <c r="G421" s="9" t="s">
        <v>14</v>
      </c>
    </row>
    <row r="422" spans="1:7" x14ac:dyDescent="0.35">
      <c r="A422" t="s">
        <v>14</v>
      </c>
      <c r="B422" t="s">
        <v>2</v>
      </c>
      <c r="C422" t="s">
        <v>982</v>
      </c>
      <c r="D422" t="s">
        <v>983</v>
      </c>
      <c r="E422" t="s">
        <v>796</v>
      </c>
      <c r="F422" s="1" t="s">
        <v>357</v>
      </c>
      <c r="G422" s="9" t="s">
        <v>14</v>
      </c>
    </row>
    <row r="423" spans="1:7" x14ac:dyDescent="0.35">
      <c r="A423" t="s">
        <v>14</v>
      </c>
      <c r="B423" t="s">
        <v>28</v>
      </c>
      <c r="C423" t="s">
        <v>984</v>
      </c>
      <c r="D423" t="s">
        <v>985</v>
      </c>
      <c r="E423" t="s">
        <v>437</v>
      </c>
      <c r="F423" s="1" t="s">
        <v>357</v>
      </c>
      <c r="G423" s="9" t="s">
        <v>14</v>
      </c>
    </row>
    <row r="424" spans="1:7" x14ac:dyDescent="0.35">
      <c r="A424" t="s">
        <v>14</v>
      </c>
      <c r="B424" t="s">
        <v>2</v>
      </c>
      <c r="C424" t="s">
        <v>986</v>
      </c>
      <c r="D424" t="s">
        <v>987</v>
      </c>
      <c r="E424" t="s">
        <v>823</v>
      </c>
      <c r="F424" s="1" t="s">
        <v>357</v>
      </c>
      <c r="G424" s="9" t="s">
        <v>14</v>
      </c>
    </row>
    <row r="425" spans="1:7" x14ac:dyDescent="0.35">
      <c r="A425" t="s">
        <v>14</v>
      </c>
      <c r="B425" t="s">
        <v>3</v>
      </c>
      <c r="C425" t="s">
        <v>988</v>
      </c>
      <c r="D425" t="s">
        <v>989</v>
      </c>
      <c r="E425" t="s">
        <v>806</v>
      </c>
      <c r="F425" s="1" t="s">
        <v>357</v>
      </c>
      <c r="G425" s="9" t="s">
        <v>14</v>
      </c>
    </row>
    <row r="426" spans="1:7" x14ac:dyDescent="0.35">
      <c r="A426" t="s">
        <v>17</v>
      </c>
      <c r="B426" t="s">
        <v>2</v>
      </c>
      <c r="C426" t="s">
        <v>990</v>
      </c>
      <c r="D426" t="s">
        <v>991</v>
      </c>
      <c r="E426" t="s">
        <v>992</v>
      </c>
      <c r="F426" s="1" t="s">
        <v>303</v>
      </c>
      <c r="G426" s="9" t="s">
        <v>17</v>
      </c>
    </row>
    <row r="427" spans="1:7" x14ac:dyDescent="0.35">
      <c r="A427" t="s">
        <v>17</v>
      </c>
      <c r="B427" t="s">
        <v>48</v>
      </c>
      <c r="C427" t="s">
        <v>993</v>
      </c>
      <c r="D427" t="s">
        <v>994</v>
      </c>
      <c r="E427" t="s">
        <v>995</v>
      </c>
      <c r="F427" s="1" t="s">
        <v>303</v>
      </c>
      <c r="G427" s="9" t="s">
        <v>17</v>
      </c>
    </row>
    <row r="428" spans="1:7" x14ac:dyDescent="0.35">
      <c r="A428" t="s">
        <v>17</v>
      </c>
      <c r="B428" t="s">
        <v>2</v>
      </c>
      <c r="C428" t="s">
        <v>996</v>
      </c>
      <c r="D428" t="s">
        <v>997</v>
      </c>
      <c r="E428" t="s">
        <v>806</v>
      </c>
      <c r="F428" s="1" t="s">
        <v>303</v>
      </c>
      <c r="G428" s="9" t="s">
        <v>14</v>
      </c>
    </row>
    <row r="429" spans="1:7" x14ac:dyDescent="0.35">
      <c r="A429" t="s">
        <v>17</v>
      </c>
      <c r="B429" t="s">
        <v>2</v>
      </c>
      <c r="C429" t="s">
        <v>998</v>
      </c>
      <c r="D429" t="s">
        <v>999</v>
      </c>
      <c r="E429" t="s">
        <v>421</v>
      </c>
      <c r="F429" s="1" t="s">
        <v>303</v>
      </c>
      <c r="G429" s="9" t="s">
        <v>17</v>
      </c>
    </row>
    <row r="430" spans="1:7" x14ac:dyDescent="0.35">
      <c r="A430" t="s">
        <v>17</v>
      </c>
      <c r="B430" t="s">
        <v>2</v>
      </c>
      <c r="C430" t="s">
        <v>1000</v>
      </c>
      <c r="D430" t="s">
        <v>1001</v>
      </c>
      <c r="E430" t="s">
        <v>1002</v>
      </c>
      <c r="F430" s="1" t="s">
        <v>303</v>
      </c>
      <c r="G430" s="9" t="s">
        <v>17</v>
      </c>
    </row>
    <row r="431" spans="1:7" x14ac:dyDescent="0.35">
      <c r="A431" t="s">
        <v>17</v>
      </c>
      <c r="B431" t="s">
        <v>2</v>
      </c>
      <c r="C431" t="s">
        <v>1003</v>
      </c>
      <c r="D431" t="s">
        <v>1004</v>
      </c>
      <c r="E431" t="s">
        <v>1002</v>
      </c>
      <c r="F431" s="1" t="s">
        <v>303</v>
      </c>
      <c r="G431" s="9" t="s">
        <v>17</v>
      </c>
    </row>
    <row r="432" spans="1:7" x14ac:dyDescent="0.35">
      <c r="A432" t="s">
        <v>17</v>
      </c>
      <c r="B432" t="s">
        <v>2</v>
      </c>
      <c r="C432" t="s">
        <v>1005</v>
      </c>
      <c r="D432" t="s">
        <v>1006</v>
      </c>
      <c r="E432" t="s">
        <v>421</v>
      </c>
      <c r="F432" s="1" t="s">
        <v>303</v>
      </c>
      <c r="G432" s="9" t="s">
        <v>17</v>
      </c>
    </row>
    <row r="433" spans="1:7" x14ac:dyDescent="0.35">
      <c r="A433" t="s">
        <v>17</v>
      </c>
      <c r="B433" t="s">
        <v>13</v>
      </c>
      <c r="C433" t="s">
        <v>1007</v>
      </c>
      <c r="D433" t="s">
        <v>1008</v>
      </c>
      <c r="E433" t="s">
        <v>1009</v>
      </c>
      <c r="F433" s="1" t="s">
        <v>303</v>
      </c>
      <c r="G433" s="9" t="s">
        <v>17</v>
      </c>
    </row>
    <row r="434" spans="1:7" x14ac:dyDescent="0.35">
      <c r="A434" t="s">
        <v>17</v>
      </c>
      <c r="B434" t="s">
        <v>2</v>
      </c>
      <c r="C434" t="s">
        <v>1010</v>
      </c>
      <c r="D434" t="s">
        <v>1011</v>
      </c>
      <c r="E434" t="s">
        <v>434</v>
      </c>
      <c r="F434" s="1" t="s">
        <v>303</v>
      </c>
      <c r="G434" s="9" t="s">
        <v>17</v>
      </c>
    </row>
    <row r="435" spans="1:7" x14ac:dyDescent="0.35">
      <c r="A435" t="s">
        <v>17</v>
      </c>
      <c r="B435" t="s">
        <v>2</v>
      </c>
      <c r="C435" t="s">
        <v>1012</v>
      </c>
      <c r="D435" t="s">
        <v>1013</v>
      </c>
      <c r="E435" t="s">
        <v>434</v>
      </c>
      <c r="F435" s="1" t="s">
        <v>303</v>
      </c>
      <c r="G435" s="9" t="s">
        <v>17</v>
      </c>
    </row>
    <row r="436" spans="1:7" x14ac:dyDescent="0.35">
      <c r="A436" t="s">
        <v>17</v>
      </c>
      <c r="B436" t="s">
        <v>13</v>
      </c>
      <c r="C436" t="s">
        <v>1014</v>
      </c>
      <c r="D436" t="s">
        <v>1015</v>
      </c>
      <c r="E436" t="s">
        <v>526</v>
      </c>
      <c r="F436" s="1" t="s">
        <v>303</v>
      </c>
      <c r="G436" s="9" t="s">
        <v>17</v>
      </c>
    </row>
    <row r="437" spans="1:7" x14ac:dyDescent="0.35">
      <c r="A437" t="s">
        <v>17</v>
      </c>
      <c r="B437" t="s">
        <v>2</v>
      </c>
      <c r="C437" t="s">
        <v>1016</v>
      </c>
      <c r="D437" t="s">
        <v>1017</v>
      </c>
      <c r="E437" t="s">
        <v>995</v>
      </c>
      <c r="F437" s="1" t="s">
        <v>303</v>
      </c>
      <c r="G437" s="9" t="s">
        <v>17</v>
      </c>
    </row>
    <row r="438" spans="1:7" x14ac:dyDescent="0.35">
      <c r="A438" t="s">
        <v>17</v>
      </c>
      <c r="B438" t="s">
        <v>13</v>
      </c>
      <c r="C438" t="s">
        <v>1018</v>
      </c>
      <c r="D438" t="s">
        <v>1019</v>
      </c>
      <c r="E438" t="s">
        <v>543</v>
      </c>
      <c r="F438" s="1" t="s">
        <v>303</v>
      </c>
      <c r="G438" s="9" t="s">
        <v>17</v>
      </c>
    </row>
    <row r="439" spans="1:7" x14ac:dyDescent="0.35">
      <c r="A439" t="s">
        <v>17</v>
      </c>
      <c r="B439" t="s">
        <v>2</v>
      </c>
      <c r="C439" t="s">
        <v>1020</v>
      </c>
      <c r="D439" t="s">
        <v>1021</v>
      </c>
      <c r="E439" t="s">
        <v>484</v>
      </c>
      <c r="F439" s="1" t="s">
        <v>303</v>
      </c>
      <c r="G439" s="9" t="s">
        <v>17</v>
      </c>
    </row>
    <row r="440" spans="1:7" x14ac:dyDescent="0.35">
      <c r="A440" t="s">
        <v>17</v>
      </c>
      <c r="B440" t="s">
        <v>15</v>
      </c>
      <c r="C440" t="s">
        <v>1022</v>
      </c>
      <c r="D440" t="s">
        <v>1023</v>
      </c>
      <c r="E440" t="s">
        <v>484</v>
      </c>
      <c r="F440" s="1" t="s">
        <v>303</v>
      </c>
      <c r="G440" s="9" t="s">
        <v>17</v>
      </c>
    </row>
    <row r="441" spans="1:7" x14ac:dyDescent="0.35">
      <c r="A441" t="s">
        <v>17</v>
      </c>
      <c r="B441" t="s">
        <v>2</v>
      </c>
      <c r="C441" t="s">
        <v>1024</v>
      </c>
      <c r="D441" t="s">
        <v>1025</v>
      </c>
      <c r="E441" t="s">
        <v>434</v>
      </c>
      <c r="F441" s="1" t="s">
        <v>303</v>
      </c>
      <c r="G441" s="9" t="s">
        <v>17</v>
      </c>
    </row>
    <row r="442" spans="1:7" x14ac:dyDescent="0.35">
      <c r="A442" t="s">
        <v>17</v>
      </c>
      <c r="B442" t="s">
        <v>2</v>
      </c>
      <c r="C442" t="s">
        <v>1026</v>
      </c>
      <c r="D442" t="s">
        <v>1027</v>
      </c>
      <c r="E442" t="s">
        <v>1028</v>
      </c>
      <c r="F442" s="1" t="s">
        <v>303</v>
      </c>
      <c r="G442" s="9" t="s">
        <v>17</v>
      </c>
    </row>
    <row r="443" spans="1:7" x14ac:dyDescent="0.35">
      <c r="A443" t="s">
        <v>17</v>
      </c>
      <c r="B443" t="s">
        <v>13</v>
      </c>
      <c r="C443" t="s">
        <v>1029</v>
      </c>
      <c r="D443" t="s">
        <v>1030</v>
      </c>
      <c r="E443" t="s">
        <v>1009</v>
      </c>
      <c r="F443" s="1" t="s">
        <v>303</v>
      </c>
      <c r="G443" s="9" t="s">
        <v>17</v>
      </c>
    </row>
    <row r="444" spans="1:7" x14ac:dyDescent="0.35">
      <c r="A444" t="s">
        <v>17</v>
      </c>
      <c r="B444" t="s">
        <v>2</v>
      </c>
      <c r="C444" t="s">
        <v>1031</v>
      </c>
      <c r="D444" t="s">
        <v>1032</v>
      </c>
      <c r="E444" t="s">
        <v>806</v>
      </c>
      <c r="F444" s="1" t="s">
        <v>303</v>
      </c>
      <c r="G444" s="9" t="s">
        <v>14</v>
      </c>
    </row>
    <row r="445" spans="1:7" x14ac:dyDescent="0.35">
      <c r="A445" t="s">
        <v>17</v>
      </c>
      <c r="B445" t="s">
        <v>47</v>
      </c>
      <c r="C445" t="s">
        <v>1033</v>
      </c>
      <c r="D445" t="s">
        <v>1034</v>
      </c>
      <c r="E445" t="s">
        <v>523</v>
      </c>
      <c r="F445" s="1" t="s">
        <v>303</v>
      </c>
      <c r="G445" s="9" t="s">
        <v>17</v>
      </c>
    </row>
    <row r="446" spans="1:7" x14ac:dyDescent="0.35">
      <c r="A446" t="s">
        <v>17</v>
      </c>
      <c r="B446" t="s">
        <v>2</v>
      </c>
      <c r="C446" t="s">
        <v>1035</v>
      </c>
      <c r="D446" t="s">
        <v>1036</v>
      </c>
      <c r="E446" t="s">
        <v>523</v>
      </c>
      <c r="F446" s="1" t="s">
        <v>303</v>
      </c>
      <c r="G446" s="9" t="s">
        <v>17</v>
      </c>
    </row>
    <row r="447" spans="1:7" x14ac:dyDescent="0.35">
      <c r="A447" t="s">
        <v>17</v>
      </c>
      <c r="B447" t="s">
        <v>47</v>
      </c>
      <c r="C447" t="s">
        <v>1037</v>
      </c>
      <c r="D447" t="s">
        <v>1038</v>
      </c>
      <c r="E447" t="s">
        <v>434</v>
      </c>
      <c r="F447" s="1" t="s">
        <v>303</v>
      </c>
      <c r="G447" s="9" t="s">
        <v>17</v>
      </c>
    </row>
    <row r="448" spans="1:7" x14ac:dyDescent="0.35">
      <c r="A448" t="s">
        <v>17</v>
      </c>
      <c r="B448" t="s">
        <v>2</v>
      </c>
      <c r="C448" t="s">
        <v>1039</v>
      </c>
      <c r="D448" t="s">
        <v>1040</v>
      </c>
      <c r="E448" t="s">
        <v>421</v>
      </c>
      <c r="F448" s="1" t="s">
        <v>303</v>
      </c>
      <c r="G448" s="9" t="s">
        <v>17</v>
      </c>
    </row>
    <row r="449" spans="1:7" x14ac:dyDescent="0.35">
      <c r="A449" t="s">
        <v>17</v>
      </c>
      <c r="B449" t="s">
        <v>3</v>
      </c>
      <c r="C449" t="s">
        <v>1041</v>
      </c>
      <c r="D449" t="s">
        <v>1042</v>
      </c>
      <c r="E449" t="s">
        <v>1028</v>
      </c>
      <c r="F449" s="1" t="s">
        <v>303</v>
      </c>
      <c r="G449" s="9" t="s">
        <v>17</v>
      </c>
    </row>
    <row r="450" spans="1:7" x14ac:dyDescent="0.35">
      <c r="A450" t="s">
        <v>17</v>
      </c>
      <c r="B450" t="s">
        <v>2</v>
      </c>
      <c r="C450" t="s">
        <v>1043</v>
      </c>
      <c r="D450" t="s">
        <v>1044</v>
      </c>
      <c r="E450" t="s">
        <v>302</v>
      </c>
      <c r="F450" s="1" t="s">
        <v>303</v>
      </c>
      <c r="G450" s="9" t="s">
        <v>17</v>
      </c>
    </row>
    <row r="451" spans="1:7" x14ac:dyDescent="0.35">
      <c r="A451" t="s">
        <v>17</v>
      </c>
      <c r="B451" t="s">
        <v>2</v>
      </c>
      <c r="C451" t="s">
        <v>1045</v>
      </c>
      <c r="D451" t="s">
        <v>1046</v>
      </c>
      <c r="E451" t="s">
        <v>1009</v>
      </c>
      <c r="F451" s="1" t="s">
        <v>303</v>
      </c>
      <c r="G451" s="9" t="s">
        <v>17</v>
      </c>
    </row>
    <row r="452" spans="1:7" x14ac:dyDescent="0.35">
      <c r="A452" t="s">
        <v>17</v>
      </c>
      <c r="B452" t="s">
        <v>13</v>
      </c>
      <c r="C452" t="s">
        <v>1047</v>
      </c>
      <c r="D452" t="s">
        <v>1048</v>
      </c>
      <c r="E452" t="s">
        <v>1002</v>
      </c>
      <c r="F452" s="1" t="s">
        <v>303</v>
      </c>
      <c r="G452" s="9" t="s">
        <v>17</v>
      </c>
    </row>
    <row r="453" spans="1:7" x14ac:dyDescent="0.35">
      <c r="A453" t="s">
        <v>17</v>
      </c>
      <c r="B453" t="s">
        <v>13</v>
      </c>
      <c r="C453" t="s">
        <v>1049</v>
      </c>
      <c r="D453" t="s">
        <v>1050</v>
      </c>
      <c r="E453" t="s">
        <v>302</v>
      </c>
      <c r="F453" s="1" t="s">
        <v>303</v>
      </c>
      <c r="G453" s="9" t="s">
        <v>17</v>
      </c>
    </row>
    <row r="454" spans="1:7" x14ac:dyDescent="0.35">
      <c r="A454" t="s">
        <v>17</v>
      </c>
      <c r="B454" t="s">
        <v>2</v>
      </c>
      <c r="C454" t="s">
        <v>1051</v>
      </c>
      <c r="D454" t="s">
        <v>1052</v>
      </c>
      <c r="E454" t="s">
        <v>992</v>
      </c>
      <c r="F454" s="1" t="s">
        <v>303</v>
      </c>
      <c r="G454" s="9" t="s">
        <v>17</v>
      </c>
    </row>
    <row r="455" spans="1:7" x14ac:dyDescent="0.35">
      <c r="A455" t="s">
        <v>17</v>
      </c>
      <c r="B455" t="s">
        <v>13</v>
      </c>
      <c r="C455" t="s">
        <v>1053</v>
      </c>
      <c r="D455" t="s">
        <v>1054</v>
      </c>
      <c r="E455" t="s">
        <v>1055</v>
      </c>
      <c r="F455" s="1" t="s">
        <v>303</v>
      </c>
      <c r="G455" s="9" t="s">
        <v>17</v>
      </c>
    </row>
    <row r="456" spans="1:7" x14ac:dyDescent="0.35">
      <c r="A456" t="s">
        <v>17</v>
      </c>
      <c r="B456" t="s">
        <v>13</v>
      </c>
      <c r="C456" t="s">
        <v>1056</v>
      </c>
      <c r="D456" t="s">
        <v>1057</v>
      </c>
      <c r="E456" t="s">
        <v>992</v>
      </c>
      <c r="F456" s="1" t="s">
        <v>303</v>
      </c>
      <c r="G456" s="9" t="s">
        <v>17</v>
      </c>
    </row>
    <row r="457" spans="1:7" x14ac:dyDescent="0.35">
      <c r="A457" t="s">
        <v>17</v>
      </c>
      <c r="B457" t="s">
        <v>3</v>
      </c>
      <c r="C457" t="s">
        <v>1058</v>
      </c>
      <c r="D457" t="s">
        <v>1059</v>
      </c>
      <c r="E457" t="s">
        <v>302</v>
      </c>
      <c r="F457" s="1" t="s">
        <v>303</v>
      </c>
      <c r="G457" s="9" t="s">
        <v>14</v>
      </c>
    </row>
    <row r="458" spans="1:7" x14ac:dyDescent="0.35">
      <c r="A458" t="s">
        <v>17</v>
      </c>
      <c r="B458" t="s">
        <v>2</v>
      </c>
      <c r="C458" t="s">
        <v>1060</v>
      </c>
      <c r="D458" t="s">
        <v>1061</v>
      </c>
      <c r="E458" t="s">
        <v>1062</v>
      </c>
      <c r="F458" s="1" t="s">
        <v>303</v>
      </c>
      <c r="G458" s="9" t="s">
        <v>17</v>
      </c>
    </row>
    <row r="459" spans="1:7" x14ac:dyDescent="0.35">
      <c r="A459" t="s">
        <v>17</v>
      </c>
      <c r="B459" t="s">
        <v>2</v>
      </c>
      <c r="C459" t="s">
        <v>1063</v>
      </c>
      <c r="D459" t="s">
        <v>1064</v>
      </c>
      <c r="E459" t="s">
        <v>434</v>
      </c>
      <c r="F459" s="1" t="s">
        <v>303</v>
      </c>
      <c r="G459" s="9" t="s">
        <v>17</v>
      </c>
    </row>
    <row r="460" spans="1:7" x14ac:dyDescent="0.35">
      <c r="A460" t="s">
        <v>17</v>
      </c>
      <c r="B460" t="s">
        <v>48</v>
      </c>
      <c r="C460" t="s">
        <v>1065</v>
      </c>
      <c r="D460" t="s">
        <v>1066</v>
      </c>
      <c r="E460" t="s">
        <v>1067</v>
      </c>
      <c r="F460" s="1" t="s">
        <v>303</v>
      </c>
      <c r="G460" s="9" t="s">
        <v>17</v>
      </c>
    </row>
    <row r="461" spans="1:7" x14ac:dyDescent="0.35">
      <c r="A461" t="s">
        <v>17</v>
      </c>
      <c r="B461" t="s">
        <v>2</v>
      </c>
      <c r="C461" t="s">
        <v>1068</v>
      </c>
      <c r="D461" t="s">
        <v>1069</v>
      </c>
      <c r="E461" t="s">
        <v>421</v>
      </c>
      <c r="F461" s="1" t="s">
        <v>303</v>
      </c>
      <c r="G461" s="9" t="s">
        <v>17</v>
      </c>
    </row>
    <row r="462" spans="1:7" x14ac:dyDescent="0.35">
      <c r="A462" t="s">
        <v>17</v>
      </c>
      <c r="B462" t="s">
        <v>48</v>
      </c>
      <c r="C462" t="s">
        <v>1070</v>
      </c>
      <c r="D462" t="s">
        <v>1071</v>
      </c>
      <c r="E462" t="s">
        <v>543</v>
      </c>
      <c r="F462" s="1" t="s">
        <v>303</v>
      </c>
      <c r="G462" s="9" t="s">
        <v>17</v>
      </c>
    </row>
    <row r="463" spans="1:7" x14ac:dyDescent="0.35">
      <c r="A463" t="s">
        <v>17</v>
      </c>
      <c r="B463" t="s">
        <v>2</v>
      </c>
      <c r="C463" t="s">
        <v>1072</v>
      </c>
      <c r="D463" t="s">
        <v>1073</v>
      </c>
      <c r="E463" t="s">
        <v>523</v>
      </c>
      <c r="F463" s="1" t="s">
        <v>303</v>
      </c>
      <c r="G463" s="9" t="s">
        <v>17</v>
      </c>
    </row>
    <row r="464" spans="1:7" x14ac:dyDescent="0.35">
      <c r="A464" t="s">
        <v>17</v>
      </c>
      <c r="B464" t="s">
        <v>2</v>
      </c>
      <c r="C464" t="s">
        <v>1074</v>
      </c>
      <c r="D464" t="s">
        <v>1075</v>
      </c>
      <c r="E464" t="s">
        <v>895</v>
      </c>
      <c r="F464" s="1" t="s">
        <v>303</v>
      </c>
      <c r="G464" s="9" t="s">
        <v>17</v>
      </c>
    </row>
    <row r="465" spans="1:7" x14ac:dyDescent="0.35">
      <c r="A465" t="s">
        <v>17</v>
      </c>
      <c r="B465" t="s">
        <v>2</v>
      </c>
      <c r="C465" t="s">
        <v>1076</v>
      </c>
      <c r="D465" t="s">
        <v>1077</v>
      </c>
      <c r="E465" t="s">
        <v>302</v>
      </c>
      <c r="F465" s="1" t="s">
        <v>303</v>
      </c>
      <c r="G465" s="9" t="s">
        <v>17</v>
      </c>
    </row>
    <row r="466" spans="1:7" x14ac:dyDescent="0.35">
      <c r="A466" t="s">
        <v>17</v>
      </c>
      <c r="B466" t="s">
        <v>13</v>
      </c>
      <c r="C466" t="s">
        <v>1078</v>
      </c>
      <c r="D466" t="s">
        <v>1079</v>
      </c>
      <c r="E466" t="s">
        <v>1055</v>
      </c>
      <c r="F466" s="1" t="s">
        <v>303</v>
      </c>
      <c r="G466" s="9" t="s">
        <v>17</v>
      </c>
    </row>
    <row r="467" spans="1:7" x14ac:dyDescent="0.35">
      <c r="A467" t="s">
        <v>17</v>
      </c>
      <c r="B467" t="s">
        <v>2</v>
      </c>
      <c r="C467" t="s">
        <v>1080</v>
      </c>
      <c r="D467" t="s">
        <v>1081</v>
      </c>
      <c r="E467" t="s">
        <v>484</v>
      </c>
      <c r="F467" s="1" t="s">
        <v>303</v>
      </c>
      <c r="G467" s="9" t="s">
        <v>17</v>
      </c>
    </row>
    <row r="468" spans="1:7" x14ac:dyDescent="0.35">
      <c r="A468" t="s">
        <v>17</v>
      </c>
      <c r="B468" t="s">
        <v>2</v>
      </c>
      <c r="C468" t="s">
        <v>1082</v>
      </c>
      <c r="D468" t="s">
        <v>1083</v>
      </c>
      <c r="E468" t="s">
        <v>302</v>
      </c>
      <c r="F468" s="1" t="s">
        <v>303</v>
      </c>
      <c r="G468" s="9" t="s">
        <v>17</v>
      </c>
    </row>
    <row r="469" spans="1:7" x14ac:dyDescent="0.35">
      <c r="A469" t="s">
        <v>17</v>
      </c>
      <c r="B469" t="s">
        <v>13</v>
      </c>
      <c r="C469" t="s">
        <v>1084</v>
      </c>
      <c r="D469" t="s">
        <v>1085</v>
      </c>
      <c r="E469" t="s">
        <v>1055</v>
      </c>
      <c r="F469" s="1" t="s">
        <v>303</v>
      </c>
      <c r="G469" s="9" t="s">
        <v>17</v>
      </c>
    </row>
    <row r="470" spans="1:7" x14ac:dyDescent="0.35">
      <c r="A470" t="s">
        <v>17</v>
      </c>
      <c r="B470" t="s">
        <v>3</v>
      </c>
      <c r="C470" t="s">
        <v>1086</v>
      </c>
      <c r="D470" t="s">
        <v>1087</v>
      </c>
      <c r="E470" t="s">
        <v>302</v>
      </c>
      <c r="F470" s="1" t="s">
        <v>303</v>
      </c>
      <c r="G470" s="9" t="s">
        <v>14</v>
      </c>
    </row>
    <row r="471" spans="1:7" x14ac:dyDescent="0.35">
      <c r="A471" t="s">
        <v>17</v>
      </c>
      <c r="B471" t="s">
        <v>51</v>
      </c>
      <c r="C471" t="s">
        <v>1088</v>
      </c>
      <c r="D471" t="s">
        <v>1089</v>
      </c>
      <c r="E471" t="s">
        <v>1090</v>
      </c>
      <c r="F471" s="1" t="s">
        <v>303</v>
      </c>
      <c r="G471" s="9" t="s">
        <v>17</v>
      </c>
    </row>
    <row r="472" spans="1:7" x14ac:dyDescent="0.35">
      <c r="A472" t="s">
        <v>17</v>
      </c>
      <c r="B472" t="s">
        <v>3</v>
      </c>
      <c r="C472" t="s">
        <v>1091</v>
      </c>
      <c r="D472" t="s">
        <v>1092</v>
      </c>
      <c r="E472" t="s">
        <v>1002</v>
      </c>
      <c r="F472" s="1" t="s">
        <v>303</v>
      </c>
      <c r="G472" s="9" t="s">
        <v>17</v>
      </c>
    </row>
    <row r="473" spans="1:7" x14ac:dyDescent="0.35">
      <c r="A473" t="s">
        <v>17</v>
      </c>
      <c r="B473" t="s">
        <v>13</v>
      </c>
      <c r="C473" t="s">
        <v>1093</v>
      </c>
      <c r="D473" t="s">
        <v>1094</v>
      </c>
      <c r="E473" t="s">
        <v>1028</v>
      </c>
      <c r="F473" s="1" t="s">
        <v>303</v>
      </c>
      <c r="G473" s="9" t="s">
        <v>17</v>
      </c>
    </row>
    <row r="474" spans="1:7" x14ac:dyDescent="0.35">
      <c r="A474" t="s">
        <v>17</v>
      </c>
      <c r="B474" t="s">
        <v>15</v>
      </c>
      <c r="C474" t="s">
        <v>1095</v>
      </c>
      <c r="D474" t="s">
        <v>1096</v>
      </c>
      <c r="E474" t="s">
        <v>302</v>
      </c>
      <c r="F474" s="1" t="s">
        <v>303</v>
      </c>
      <c r="G474" s="9" t="s">
        <v>17</v>
      </c>
    </row>
    <row r="475" spans="1:7" x14ac:dyDescent="0.35">
      <c r="A475" t="s">
        <v>17</v>
      </c>
      <c r="B475" t="s">
        <v>13</v>
      </c>
      <c r="C475" t="s">
        <v>1097</v>
      </c>
      <c r="D475" t="s">
        <v>1098</v>
      </c>
      <c r="E475" t="s">
        <v>302</v>
      </c>
      <c r="F475" s="1" t="s">
        <v>303</v>
      </c>
      <c r="G475" s="9" t="s">
        <v>17</v>
      </c>
    </row>
    <row r="476" spans="1:7" x14ac:dyDescent="0.35">
      <c r="A476" t="s">
        <v>17</v>
      </c>
      <c r="B476" t="s">
        <v>21</v>
      </c>
      <c r="C476" t="s">
        <v>1099</v>
      </c>
      <c r="D476" t="s">
        <v>1100</v>
      </c>
      <c r="E476" t="s">
        <v>421</v>
      </c>
      <c r="F476" s="1" t="s">
        <v>303</v>
      </c>
      <c r="G476" s="9" t="s">
        <v>17</v>
      </c>
    </row>
    <row r="477" spans="1:7" x14ac:dyDescent="0.35">
      <c r="A477" t="s">
        <v>17</v>
      </c>
      <c r="B477" t="s">
        <v>2</v>
      </c>
      <c r="C477" t="s">
        <v>1101</v>
      </c>
      <c r="D477" t="s">
        <v>1102</v>
      </c>
      <c r="E477" t="s">
        <v>1090</v>
      </c>
      <c r="F477" s="1" t="s">
        <v>303</v>
      </c>
      <c r="G477" s="9" t="s">
        <v>17</v>
      </c>
    </row>
    <row r="478" spans="1:7" x14ac:dyDescent="0.35">
      <c r="A478" t="s">
        <v>17</v>
      </c>
      <c r="B478" t="s">
        <v>2</v>
      </c>
      <c r="C478" t="s">
        <v>1103</v>
      </c>
      <c r="D478" t="s">
        <v>1104</v>
      </c>
      <c r="E478" t="s">
        <v>895</v>
      </c>
      <c r="F478" s="1" t="s">
        <v>303</v>
      </c>
      <c r="G478" s="9" t="s">
        <v>17</v>
      </c>
    </row>
    <row r="479" spans="1:7" x14ac:dyDescent="0.35">
      <c r="A479" t="s">
        <v>17</v>
      </c>
      <c r="B479" t="s">
        <v>2</v>
      </c>
      <c r="C479" t="s">
        <v>1105</v>
      </c>
      <c r="D479" t="s">
        <v>1106</v>
      </c>
      <c r="E479" t="s">
        <v>895</v>
      </c>
      <c r="F479" s="1" t="s">
        <v>303</v>
      </c>
      <c r="G479" s="9" t="s">
        <v>14</v>
      </c>
    </row>
    <row r="480" spans="1:7" x14ac:dyDescent="0.35">
      <c r="A480" t="s">
        <v>17</v>
      </c>
      <c r="B480" t="s">
        <v>3</v>
      </c>
      <c r="C480" t="s">
        <v>1107</v>
      </c>
      <c r="D480" t="s">
        <v>1108</v>
      </c>
      <c r="E480" t="s">
        <v>523</v>
      </c>
      <c r="F480" s="1" t="s">
        <v>303</v>
      </c>
      <c r="G480" s="9" t="s">
        <v>17</v>
      </c>
    </row>
    <row r="481" spans="1:7" x14ac:dyDescent="0.35">
      <c r="A481" t="s">
        <v>17</v>
      </c>
      <c r="B481" t="s">
        <v>2</v>
      </c>
      <c r="C481" t="s">
        <v>1109</v>
      </c>
      <c r="D481" t="s">
        <v>1110</v>
      </c>
      <c r="E481" t="s">
        <v>421</v>
      </c>
      <c r="F481" s="1" t="s">
        <v>303</v>
      </c>
      <c r="G481" s="9" t="s">
        <v>17</v>
      </c>
    </row>
    <row r="482" spans="1:7" x14ac:dyDescent="0.35">
      <c r="A482" t="s">
        <v>17</v>
      </c>
      <c r="B482" t="s">
        <v>2</v>
      </c>
      <c r="C482" t="s">
        <v>1111</v>
      </c>
      <c r="D482" t="s">
        <v>1112</v>
      </c>
      <c r="E482" t="s">
        <v>806</v>
      </c>
      <c r="F482" s="1" t="s">
        <v>303</v>
      </c>
      <c r="G482" s="9" t="s">
        <v>14</v>
      </c>
    </row>
    <row r="483" spans="1:7" x14ac:dyDescent="0.35">
      <c r="A483" t="s">
        <v>17</v>
      </c>
      <c r="B483" t="s">
        <v>2</v>
      </c>
      <c r="C483" t="s">
        <v>1113</v>
      </c>
      <c r="D483" t="s">
        <v>1114</v>
      </c>
      <c r="E483" t="s">
        <v>1062</v>
      </c>
      <c r="F483" s="1" t="s">
        <v>303</v>
      </c>
      <c r="G483" s="9" t="s">
        <v>17</v>
      </c>
    </row>
    <row r="484" spans="1:7" x14ac:dyDescent="0.35">
      <c r="A484" t="s">
        <v>17</v>
      </c>
      <c r="B484" t="s">
        <v>13</v>
      </c>
      <c r="C484" t="s">
        <v>1115</v>
      </c>
      <c r="D484" t="s">
        <v>1116</v>
      </c>
      <c r="E484" t="s">
        <v>543</v>
      </c>
      <c r="F484" s="1" t="s">
        <v>303</v>
      </c>
      <c r="G484" s="9" t="s">
        <v>17</v>
      </c>
    </row>
    <row r="485" spans="1:7" x14ac:dyDescent="0.35">
      <c r="A485" t="s">
        <v>17</v>
      </c>
      <c r="B485" t="s">
        <v>2</v>
      </c>
      <c r="C485" t="s">
        <v>1117</v>
      </c>
      <c r="D485" t="s">
        <v>1118</v>
      </c>
      <c r="E485" t="s">
        <v>1002</v>
      </c>
      <c r="F485" s="1" t="s">
        <v>303</v>
      </c>
      <c r="G485" s="9" t="s">
        <v>17</v>
      </c>
    </row>
    <row r="486" spans="1:7" x14ac:dyDescent="0.35">
      <c r="A486" t="s">
        <v>17</v>
      </c>
      <c r="B486" t="s">
        <v>2</v>
      </c>
      <c r="C486" t="s">
        <v>1119</v>
      </c>
      <c r="D486" t="s">
        <v>1120</v>
      </c>
      <c r="E486" t="s">
        <v>895</v>
      </c>
      <c r="F486" s="1" t="s">
        <v>303</v>
      </c>
      <c r="G486" s="9" t="s">
        <v>17</v>
      </c>
    </row>
    <row r="487" spans="1:7" x14ac:dyDescent="0.35">
      <c r="A487" t="s">
        <v>17</v>
      </c>
      <c r="B487" t="s">
        <v>2</v>
      </c>
      <c r="C487" t="s">
        <v>1121</v>
      </c>
      <c r="D487" t="s">
        <v>1122</v>
      </c>
      <c r="E487" t="s">
        <v>434</v>
      </c>
      <c r="F487" s="1" t="s">
        <v>303</v>
      </c>
      <c r="G487" s="9" t="s">
        <v>17</v>
      </c>
    </row>
    <row r="488" spans="1:7" x14ac:dyDescent="0.35">
      <c r="A488" t="s">
        <v>17</v>
      </c>
      <c r="B488" t="s">
        <v>15</v>
      </c>
      <c r="C488" t="s">
        <v>1123</v>
      </c>
      <c r="D488" t="s">
        <v>1124</v>
      </c>
      <c r="E488" t="s">
        <v>895</v>
      </c>
      <c r="F488" s="1" t="s">
        <v>303</v>
      </c>
      <c r="G488" s="9" t="s">
        <v>17</v>
      </c>
    </row>
    <row r="489" spans="1:7" x14ac:dyDescent="0.35">
      <c r="A489" t="s">
        <v>17</v>
      </c>
      <c r="B489" t="s">
        <v>2</v>
      </c>
      <c r="C489" t="s">
        <v>1125</v>
      </c>
      <c r="D489" t="s">
        <v>1126</v>
      </c>
      <c r="E489" t="s">
        <v>1062</v>
      </c>
      <c r="F489" s="1" t="s">
        <v>303</v>
      </c>
      <c r="G489" s="9" t="s">
        <v>17</v>
      </c>
    </row>
    <row r="490" spans="1:7" x14ac:dyDescent="0.35">
      <c r="A490" t="s">
        <v>17</v>
      </c>
      <c r="B490" t="s">
        <v>3</v>
      </c>
      <c r="C490" t="s">
        <v>1127</v>
      </c>
      <c r="D490" t="s">
        <v>1128</v>
      </c>
      <c r="E490" t="s">
        <v>421</v>
      </c>
      <c r="F490" s="1" t="s">
        <v>303</v>
      </c>
      <c r="G490" s="9" t="s">
        <v>17</v>
      </c>
    </row>
    <row r="491" spans="1:7" x14ac:dyDescent="0.35">
      <c r="A491" t="s">
        <v>17</v>
      </c>
      <c r="B491" t="s">
        <v>2</v>
      </c>
      <c r="C491" t="s">
        <v>1129</v>
      </c>
      <c r="D491" t="s">
        <v>1130</v>
      </c>
      <c r="E491" t="s">
        <v>995</v>
      </c>
      <c r="F491" s="1" t="s">
        <v>303</v>
      </c>
      <c r="G491" s="9" t="s">
        <v>17</v>
      </c>
    </row>
    <row r="492" spans="1:7" x14ac:dyDescent="0.35">
      <c r="A492" t="s">
        <v>17</v>
      </c>
      <c r="B492" t="s">
        <v>13</v>
      </c>
      <c r="C492" t="s">
        <v>1131</v>
      </c>
      <c r="D492" t="s">
        <v>1132</v>
      </c>
      <c r="E492" t="s">
        <v>1067</v>
      </c>
      <c r="F492" s="1" t="s">
        <v>303</v>
      </c>
      <c r="G492" s="9" t="s">
        <v>17</v>
      </c>
    </row>
    <row r="493" spans="1:7" x14ac:dyDescent="0.35">
      <c r="A493" t="s">
        <v>17</v>
      </c>
      <c r="B493" t="s">
        <v>2</v>
      </c>
      <c r="C493" t="s">
        <v>1133</v>
      </c>
      <c r="D493" t="s">
        <v>1134</v>
      </c>
      <c r="E493" t="s">
        <v>1028</v>
      </c>
      <c r="F493" s="1" t="s">
        <v>303</v>
      </c>
      <c r="G493" s="9" t="s">
        <v>17</v>
      </c>
    </row>
    <row r="494" spans="1:7" x14ac:dyDescent="0.35">
      <c r="A494" t="s">
        <v>17</v>
      </c>
      <c r="B494" t="s">
        <v>2</v>
      </c>
      <c r="C494" t="s">
        <v>1135</v>
      </c>
      <c r="D494" t="s">
        <v>1136</v>
      </c>
      <c r="E494" t="s">
        <v>434</v>
      </c>
      <c r="F494" s="1" t="s">
        <v>303</v>
      </c>
      <c r="G494" s="9" t="s">
        <v>17</v>
      </c>
    </row>
    <row r="495" spans="1:7" x14ac:dyDescent="0.35">
      <c r="A495" t="s">
        <v>17</v>
      </c>
      <c r="B495" t="s">
        <v>15</v>
      </c>
      <c r="C495" t="s">
        <v>1137</v>
      </c>
      <c r="D495" t="s">
        <v>1138</v>
      </c>
      <c r="E495" t="s">
        <v>1002</v>
      </c>
      <c r="F495" s="1" t="s">
        <v>303</v>
      </c>
      <c r="G495" s="9" t="s">
        <v>17</v>
      </c>
    </row>
    <row r="496" spans="1:7" x14ac:dyDescent="0.35">
      <c r="A496" t="s">
        <v>17</v>
      </c>
      <c r="B496" t="s">
        <v>3</v>
      </c>
      <c r="C496" t="s">
        <v>1139</v>
      </c>
      <c r="D496" t="s">
        <v>1140</v>
      </c>
      <c r="E496" t="s">
        <v>1002</v>
      </c>
      <c r="F496" s="1" t="s">
        <v>303</v>
      </c>
      <c r="G496" s="9" t="s">
        <v>17</v>
      </c>
    </row>
    <row r="497" spans="1:7" x14ac:dyDescent="0.35">
      <c r="A497" t="s">
        <v>17</v>
      </c>
      <c r="B497" t="s">
        <v>2</v>
      </c>
      <c r="C497" t="s">
        <v>1141</v>
      </c>
      <c r="D497" t="s">
        <v>1142</v>
      </c>
      <c r="E497" t="s">
        <v>806</v>
      </c>
      <c r="F497" s="1" t="s">
        <v>303</v>
      </c>
      <c r="G497" s="9" t="s">
        <v>14</v>
      </c>
    </row>
    <row r="498" spans="1:7" x14ac:dyDescent="0.35">
      <c r="A498" t="s">
        <v>17</v>
      </c>
      <c r="B498" t="s">
        <v>2</v>
      </c>
      <c r="C498" t="s">
        <v>1143</v>
      </c>
      <c r="D498" t="s">
        <v>1144</v>
      </c>
      <c r="E498" t="s">
        <v>895</v>
      </c>
      <c r="F498" s="1" t="s">
        <v>303</v>
      </c>
      <c r="G498" s="9" t="s">
        <v>17</v>
      </c>
    </row>
    <row r="499" spans="1:7" x14ac:dyDescent="0.35">
      <c r="A499" t="s">
        <v>17</v>
      </c>
      <c r="B499" t="s">
        <v>2</v>
      </c>
      <c r="C499" t="s">
        <v>1145</v>
      </c>
      <c r="D499" t="s">
        <v>1146</v>
      </c>
      <c r="E499" t="s">
        <v>895</v>
      </c>
      <c r="F499" s="1" t="s">
        <v>303</v>
      </c>
      <c r="G499" s="9" t="s">
        <v>17</v>
      </c>
    </row>
    <row r="500" spans="1:7" x14ac:dyDescent="0.35">
      <c r="A500" t="s">
        <v>17</v>
      </c>
      <c r="B500" t="s">
        <v>15</v>
      </c>
      <c r="C500" t="s">
        <v>1147</v>
      </c>
      <c r="D500" t="s">
        <v>1148</v>
      </c>
      <c r="E500" t="s">
        <v>421</v>
      </c>
      <c r="F500" s="1" t="s">
        <v>303</v>
      </c>
      <c r="G500" s="9" t="s">
        <v>17</v>
      </c>
    </row>
    <row r="501" spans="1:7" x14ac:dyDescent="0.35">
      <c r="A501" t="s">
        <v>17</v>
      </c>
      <c r="B501" t="s">
        <v>2</v>
      </c>
      <c r="C501" t="s">
        <v>1149</v>
      </c>
      <c r="D501" t="s">
        <v>1150</v>
      </c>
      <c r="E501" t="s">
        <v>895</v>
      </c>
      <c r="F501" s="1" t="s">
        <v>303</v>
      </c>
      <c r="G501" s="9" t="s">
        <v>14</v>
      </c>
    </row>
    <row r="502" spans="1:7" x14ac:dyDescent="0.35">
      <c r="A502" t="s">
        <v>17</v>
      </c>
      <c r="B502" t="s">
        <v>13</v>
      </c>
      <c r="C502" t="s">
        <v>1151</v>
      </c>
      <c r="D502" t="s">
        <v>1152</v>
      </c>
      <c r="E502" t="s">
        <v>1028</v>
      </c>
      <c r="F502" s="1" t="s">
        <v>303</v>
      </c>
      <c r="G502" s="9" t="s">
        <v>17</v>
      </c>
    </row>
    <row r="503" spans="1:7" x14ac:dyDescent="0.35">
      <c r="A503" t="s">
        <v>17</v>
      </c>
      <c r="B503" t="s">
        <v>3</v>
      </c>
      <c r="C503" t="s">
        <v>1153</v>
      </c>
      <c r="D503" t="s">
        <v>1154</v>
      </c>
      <c r="E503" t="s">
        <v>302</v>
      </c>
      <c r="F503" s="1" t="s">
        <v>303</v>
      </c>
      <c r="G503" s="9" t="s">
        <v>14</v>
      </c>
    </row>
    <row r="504" spans="1:7" x14ac:dyDescent="0.35">
      <c r="A504" t="s">
        <v>17</v>
      </c>
      <c r="B504" t="s">
        <v>30</v>
      </c>
      <c r="C504" t="s">
        <v>1155</v>
      </c>
      <c r="D504" t="s">
        <v>1156</v>
      </c>
      <c r="E504" t="s">
        <v>1009</v>
      </c>
      <c r="F504" s="1" t="s">
        <v>303</v>
      </c>
      <c r="G504" s="9" t="s">
        <v>17</v>
      </c>
    </row>
    <row r="505" spans="1:7" x14ac:dyDescent="0.35">
      <c r="A505" t="s">
        <v>17</v>
      </c>
      <c r="B505" t="s">
        <v>2</v>
      </c>
      <c r="C505" t="s">
        <v>1157</v>
      </c>
      <c r="D505" t="s">
        <v>1158</v>
      </c>
      <c r="E505" t="s">
        <v>806</v>
      </c>
      <c r="F505" s="1" t="s">
        <v>303</v>
      </c>
      <c r="G505" s="9" t="s">
        <v>14</v>
      </c>
    </row>
    <row r="506" spans="1:7" x14ac:dyDescent="0.35">
      <c r="A506" t="s">
        <v>17</v>
      </c>
      <c r="B506" t="s">
        <v>50</v>
      </c>
      <c r="C506" t="s">
        <v>1159</v>
      </c>
      <c r="D506" t="s">
        <v>1160</v>
      </c>
      <c r="E506" t="s">
        <v>434</v>
      </c>
      <c r="F506" s="1" t="s">
        <v>303</v>
      </c>
      <c r="G506" s="9" t="s">
        <v>17</v>
      </c>
    </row>
    <row r="507" spans="1:7" x14ac:dyDescent="0.35">
      <c r="A507" t="s">
        <v>17</v>
      </c>
      <c r="B507" t="s">
        <v>2</v>
      </c>
      <c r="C507" t="s">
        <v>1161</v>
      </c>
      <c r="D507" t="s">
        <v>1162</v>
      </c>
      <c r="E507" t="s">
        <v>434</v>
      </c>
      <c r="F507" s="1" t="s">
        <v>303</v>
      </c>
      <c r="G507" s="9" t="s">
        <v>17</v>
      </c>
    </row>
    <row r="508" spans="1:7" x14ac:dyDescent="0.35">
      <c r="A508" t="s">
        <v>17</v>
      </c>
      <c r="B508" t="s">
        <v>2</v>
      </c>
      <c r="C508" t="s">
        <v>1163</v>
      </c>
      <c r="D508" t="s">
        <v>1164</v>
      </c>
      <c r="E508" t="s">
        <v>481</v>
      </c>
      <c r="F508" s="1" t="s">
        <v>303</v>
      </c>
      <c r="G508" s="9" t="s">
        <v>17</v>
      </c>
    </row>
    <row r="509" spans="1:7" x14ac:dyDescent="0.35">
      <c r="A509" t="s">
        <v>17</v>
      </c>
      <c r="B509" t="s">
        <v>2</v>
      </c>
      <c r="C509" t="s">
        <v>1165</v>
      </c>
      <c r="D509" t="s">
        <v>1166</v>
      </c>
      <c r="E509" t="s">
        <v>895</v>
      </c>
      <c r="F509" s="1" t="s">
        <v>303</v>
      </c>
      <c r="G509" s="9" t="s">
        <v>17</v>
      </c>
    </row>
    <row r="510" spans="1:7" x14ac:dyDescent="0.35">
      <c r="A510" t="s">
        <v>17</v>
      </c>
      <c r="B510" t="s">
        <v>3</v>
      </c>
      <c r="C510" t="s">
        <v>1167</v>
      </c>
      <c r="D510" t="s">
        <v>1168</v>
      </c>
      <c r="E510" t="s">
        <v>895</v>
      </c>
      <c r="F510" s="1" t="s">
        <v>303</v>
      </c>
      <c r="G510" s="9" t="s">
        <v>14</v>
      </c>
    </row>
    <row r="511" spans="1:7" x14ac:dyDescent="0.35">
      <c r="A511" t="s">
        <v>17</v>
      </c>
      <c r="B511" t="s">
        <v>13</v>
      </c>
      <c r="C511" t="s">
        <v>1169</v>
      </c>
      <c r="D511" t="s">
        <v>1170</v>
      </c>
      <c r="E511" t="s">
        <v>526</v>
      </c>
      <c r="F511" s="1" t="s">
        <v>303</v>
      </c>
      <c r="G511" s="9" t="s">
        <v>17</v>
      </c>
    </row>
    <row r="512" spans="1:7" x14ac:dyDescent="0.35">
      <c r="A512" t="s">
        <v>17</v>
      </c>
      <c r="B512" t="s">
        <v>2</v>
      </c>
      <c r="C512" t="s">
        <v>1171</v>
      </c>
      <c r="D512" t="s">
        <v>1172</v>
      </c>
      <c r="E512" t="s">
        <v>434</v>
      </c>
      <c r="F512" s="1" t="s">
        <v>303</v>
      </c>
      <c r="G512" s="9" t="s">
        <v>17</v>
      </c>
    </row>
    <row r="513" spans="1:7" x14ac:dyDescent="0.35">
      <c r="A513" t="s">
        <v>17</v>
      </c>
      <c r="B513" t="s">
        <v>52</v>
      </c>
      <c r="C513" t="s">
        <v>1173</v>
      </c>
      <c r="D513" t="s">
        <v>1174</v>
      </c>
      <c r="E513" t="s">
        <v>434</v>
      </c>
      <c r="F513" s="1" t="s">
        <v>303</v>
      </c>
      <c r="G513" s="9" t="s">
        <v>17</v>
      </c>
    </row>
    <row r="514" spans="1:7" x14ac:dyDescent="0.35">
      <c r="A514" t="s">
        <v>17</v>
      </c>
      <c r="B514" t="s">
        <v>2</v>
      </c>
      <c r="C514" t="s">
        <v>1175</v>
      </c>
      <c r="D514" t="s">
        <v>1176</v>
      </c>
      <c r="E514" t="s">
        <v>421</v>
      </c>
      <c r="F514" s="1" t="s">
        <v>303</v>
      </c>
      <c r="G514" s="9" t="s">
        <v>17</v>
      </c>
    </row>
    <row r="515" spans="1:7" x14ac:dyDescent="0.35">
      <c r="A515" t="s">
        <v>17</v>
      </c>
      <c r="B515" t="s">
        <v>2</v>
      </c>
      <c r="C515" t="s">
        <v>1177</v>
      </c>
      <c r="D515" t="s">
        <v>1178</v>
      </c>
      <c r="E515" t="s">
        <v>1062</v>
      </c>
      <c r="F515" s="1" t="s">
        <v>303</v>
      </c>
      <c r="G515" s="9" t="s">
        <v>17</v>
      </c>
    </row>
    <row r="516" spans="1:7" x14ac:dyDescent="0.35">
      <c r="A516" t="s">
        <v>17</v>
      </c>
      <c r="B516" t="s">
        <v>13</v>
      </c>
      <c r="C516" t="s">
        <v>1179</v>
      </c>
      <c r="D516" t="s">
        <v>1180</v>
      </c>
      <c r="E516" t="s">
        <v>523</v>
      </c>
      <c r="F516" s="1" t="s">
        <v>303</v>
      </c>
      <c r="G516" s="9" t="s">
        <v>17</v>
      </c>
    </row>
    <row r="517" spans="1:7" x14ac:dyDescent="0.35">
      <c r="A517" t="s">
        <v>17</v>
      </c>
      <c r="B517" t="s">
        <v>3</v>
      </c>
      <c r="C517" t="s">
        <v>1181</v>
      </c>
      <c r="D517" t="s">
        <v>1182</v>
      </c>
      <c r="E517" t="s">
        <v>1062</v>
      </c>
      <c r="F517" s="1" t="s">
        <v>303</v>
      </c>
      <c r="G517" s="9" t="s">
        <v>17</v>
      </c>
    </row>
    <row r="518" spans="1:7" x14ac:dyDescent="0.35">
      <c r="A518" t="s">
        <v>17</v>
      </c>
      <c r="B518" t="s">
        <v>2</v>
      </c>
      <c r="C518" t="s">
        <v>1183</v>
      </c>
      <c r="D518" t="s">
        <v>1184</v>
      </c>
      <c r="E518" t="s">
        <v>1067</v>
      </c>
      <c r="F518" s="1" t="s">
        <v>303</v>
      </c>
      <c r="G518" s="9" t="s">
        <v>17</v>
      </c>
    </row>
    <row r="519" spans="1:7" x14ac:dyDescent="0.35">
      <c r="A519" t="s">
        <v>17</v>
      </c>
      <c r="B519" t="s">
        <v>13</v>
      </c>
      <c r="C519" t="s">
        <v>1185</v>
      </c>
      <c r="D519" t="s">
        <v>1186</v>
      </c>
      <c r="E519" t="s">
        <v>995</v>
      </c>
      <c r="F519" s="1" t="s">
        <v>303</v>
      </c>
      <c r="G519" s="9" t="s">
        <v>17</v>
      </c>
    </row>
    <row r="520" spans="1:7" x14ac:dyDescent="0.35">
      <c r="A520" t="s">
        <v>17</v>
      </c>
      <c r="B520" t="s">
        <v>2</v>
      </c>
      <c r="C520" t="s">
        <v>1187</v>
      </c>
      <c r="D520" t="s">
        <v>1188</v>
      </c>
      <c r="E520" t="s">
        <v>302</v>
      </c>
      <c r="F520" s="1" t="s">
        <v>303</v>
      </c>
      <c r="G520" s="9" t="s">
        <v>17</v>
      </c>
    </row>
    <row r="521" spans="1:7" x14ac:dyDescent="0.35">
      <c r="A521" t="s">
        <v>17</v>
      </c>
      <c r="B521" t="s">
        <v>15</v>
      </c>
      <c r="C521" t="s">
        <v>1189</v>
      </c>
      <c r="D521" t="s">
        <v>1190</v>
      </c>
      <c r="E521" t="s">
        <v>302</v>
      </c>
      <c r="F521" s="1" t="s">
        <v>303</v>
      </c>
      <c r="G521" s="9" t="s">
        <v>17</v>
      </c>
    </row>
    <row r="522" spans="1:7" x14ac:dyDescent="0.35">
      <c r="A522" t="s">
        <v>17</v>
      </c>
      <c r="B522" t="s">
        <v>13</v>
      </c>
      <c r="C522" t="s">
        <v>1191</v>
      </c>
      <c r="D522" t="s">
        <v>1192</v>
      </c>
      <c r="E522" t="s">
        <v>302</v>
      </c>
      <c r="F522" s="1" t="s">
        <v>303</v>
      </c>
      <c r="G522" s="9" t="s">
        <v>17</v>
      </c>
    </row>
    <row r="523" spans="1:7" x14ac:dyDescent="0.35">
      <c r="A523" t="s">
        <v>17</v>
      </c>
      <c r="B523" t="s">
        <v>2</v>
      </c>
      <c r="C523" t="s">
        <v>1193</v>
      </c>
      <c r="D523" t="s">
        <v>1194</v>
      </c>
      <c r="E523" t="s">
        <v>434</v>
      </c>
      <c r="F523" s="1" t="s">
        <v>303</v>
      </c>
      <c r="G523" s="9" t="s">
        <v>17</v>
      </c>
    </row>
    <row r="524" spans="1:7" x14ac:dyDescent="0.35">
      <c r="A524" t="s">
        <v>17</v>
      </c>
      <c r="B524" t="s">
        <v>2</v>
      </c>
      <c r="C524" t="s">
        <v>1195</v>
      </c>
      <c r="D524" t="s">
        <v>1196</v>
      </c>
      <c r="E524" t="s">
        <v>895</v>
      </c>
      <c r="F524" s="1" t="s">
        <v>303</v>
      </c>
      <c r="G524" s="9" t="s">
        <v>17</v>
      </c>
    </row>
    <row r="525" spans="1:7" x14ac:dyDescent="0.35">
      <c r="A525" t="s">
        <v>17</v>
      </c>
      <c r="B525" t="s">
        <v>13</v>
      </c>
      <c r="C525" t="s">
        <v>1197</v>
      </c>
      <c r="D525" t="s">
        <v>1198</v>
      </c>
      <c r="E525" t="s">
        <v>1055</v>
      </c>
      <c r="F525" s="1" t="s">
        <v>303</v>
      </c>
      <c r="G525" s="9" t="s">
        <v>17</v>
      </c>
    </row>
    <row r="526" spans="1:7" x14ac:dyDescent="0.35">
      <c r="A526" t="s">
        <v>17</v>
      </c>
      <c r="B526" t="s">
        <v>13</v>
      </c>
      <c r="C526" t="s">
        <v>1199</v>
      </c>
      <c r="D526" t="s">
        <v>1200</v>
      </c>
      <c r="E526" t="s">
        <v>1067</v>
      </c>
      <c r="F526" s="1" t="s">
        <v>303</v>
      </c>
      <c r="G526" s="9" t="s">
        <v>17</v>
      </c>
    </row>
    <row r="527" spans="1:7" x14ac:dyDescent="0.35">
      <c r="A527" t="s">
        <v>17</v>
      </c>
      <c r="B527" t="s">
        <v>47</v>
      </c>
      <c r="C527" t="s">
        <v>1201</v>
      </c>
      <c r="D527" t="s">
        <v>1202</v>
      </c>
      <c r="E527" t="s">
        <v>526</v>
      </c>
      <c r="F527" s="1" t="s">
        <v>303</v>
      </c>
      <c r="G527" s="9" t="s">
        <v>17</v>
      </c>
    </row>
    <row r="528" spans="1:7" x14ac:dyDescent="0.35">
      <c r="A528" t="s">
        <v>17</v>
      </c>
      <c r="B528" t="s">
        <v>2</v>
      </c>
      <c r="C528" t="s">
        <v>1203</v>
      </c>
      <c r="D528" t="s">
        <v>1204</v>
      </c>
      <c r="E528" t="s">
        <v>1062</v>
      </c>
      <c r="F528" s="1" t="s">
        <v>303</v>
      </c>
      <c r="G528" s="9" t="s">
        <v>17</v>
      </c>
    </row>
    <row r="529" spans="1:7" x14ac:dyDescent="0.35">
      <c r="A529" t="s">
        <v>17</v>
      </c>
      <c r="B529" t="s">
        <v>13</v>
      </c>
      <c r="C529" t="s">
        <v>1205</v>
      </c>
      <c r="D529" t="s">
        <v>1206</v>
      </c>
      <c r="E529" t="s">
        <v>543</v>
      </c>
      <c r="F529" s="1" t="s">
        <v>303</v>
      </c>
      <c r="G529" s="9" t="s">
        <v>17</v>
      </c>
    </row>
    <row r="530" spans="1:7" x14ac:dyDescent="0.35">
      <c r="A530" t="s">
        <v>17</v>
      </c>
      <c r="B530" t="s">
        <v>3</v>
      </c>
      <c r="C530" t="s">
        <v>1207</v>
      </c>
      <c r="D530" t="s">
        <v>1208</v>
      </c>
      <c r="E530" t="s">
        <v>543</v>
      </c>
      <c r="F530" s="1" t="s">
        <v>303</v>
      </c>
      <c r="G530" s="9" t="s">
        <v>17</v>
      </c>
    </row>
    <row r="531" spans="1:7" x14ac:dyDescent="0.35">
      <c r="A531" t="s">
        <v>17</v>
      </c>
      <c r="B531" t="s">
        <v>13</v>
      </c>
      <c r="C531" t="s">
        <v>1209</v>
      </c>
      <c r="D531" t="s">
        <v>1210</v>
      </c>
      <c r="E531" t="s">
        <v>526</v>
      </c>
      <c r="F531" s="1" t="s">
        <v>303</v>
      </c>
      <c r="G531" s="9" t="s">
        <v>17</v>
      </c>
    </row>
    <row r="532" spans="1:7" x14ac:dyDescent="0.35">
      <c r="A532" t="s">
        <v>20</v>
      </c>
      <c r="B532" t="s">
        <v>2</v>
      </c>
      <c r="C532" t="s">
        <v>1211</v>
      </c>
      <c r="D532" t="s">
        <v>1212</v>
      </c>
      <c r="E532" t="s">
        <v>451</v>
      </c>
      <c r="F532" s="1" t="s">
        <v>295</v>
      </c>
      <c r="G532" s="9" t="s">
        <v>20</v>
      </c>
    </row>
    <row r="533" spans="1:7" x14ac:dyDescent="0.35">
      <c r="A533" t="s">
        <v>20</v>
      </c>
      <c r="B533" t="s">
        <v>2</v>
      </c>
      <c r="C533" t="s">
        <v>1213</v>
      </c>
      <c r="D533" t="s">
        <v>1214</v>
      </c>
      <c r="E533" t="s">
        <v>1215</v>
      </c>
      <c r="F533" s="1" t="s">
        <v>295</v>
      </c>
      <c r="G533" s="9" t="s">
        <v>20</v>
      </c>
    </row>
    <row r="534" spans="1:7" x14ac:dyDescent="0.35">
      <c r="A534" t="s">
        <v>20</v>
      </c>
      <c r="B534" t="s">
        <v>2</v>
      </c>
      <c r="C534" t="s">
        <v>1216</v>
      </c>
      <c r="D534" t="s">
        <v>1217</v>
      </c>
      <c r="E534" t="s">
        <v>1218</v>
      </c>
      <c r="F534" s="1" t="s">
        <v>295</v>
      </c>
      <c r="G534" s="9" t="s">
        <v>20</v>
      </c>
    </row>
    <row r="535" spans="1:7" x14ac:dyDescent="0.35">
      <c r="A535" t="s">
        <v>20</v>
      </c>
      <c r="B535" t="s">
        <v>2</v>
      </c>
      <c r="C535" t="s">
        <v>1219</v>
      </c>
      <c r="D535" t="s">
        <v>1220</v>
      </c>
      <c r="E535" t="s">
        <v>1218</v>
      </c>
      <c r="F535" s="1" t="s">
        <v>295</v>
      </c>
      <c r="G535" s="9" t="s">
        <v>20</v>
      </c>
    </row>
    <row r="536" spans="1:7" x14ac:dyDescent="0.35">
      <c r="A536" t="s">
        <v>20</v>
      </c>
      <c r="B536" t="s">
        <v>2</v>
      </c>
      <c r="C536" t="s">
        <v>1221</v>
      </c>
      <c r="D536" t="s">
        <v>1222</v>
      </c>
      <c r="E536" t="s">
        <v>65</v>
      </c>
      <c r="F536" s="1" t="s">
        <v>295</v>
      </c>
      <c r="G536" s="9" t="s">
        <v>20</v>
      </c>
    </row>
    <row r="537" spans="1:7" x14ac:dyDescent="0.35">
      <c r="A537" t="s">
        <v>20</v>
      </c>
      <c r="B537" t="s">
        <v>2</v>
      </c>
      <c r="C537" t="s">
        <v>1223</v>
      </c>
      <c r="D537" t="s">
        <v>1224</v>
      </c>
      <c r="E537" t="s">
        <v>332</v>
      </c>
      <c r="F537" s="1" t="s">
        <v>295</v>
      </c>
      <c r="G537" s="9" t="s">
        <v>20</v>
      </c>
    </row>
    <row r="538" spans="1:7" x14ac:dyDescent="0.35">
      <c r="A538" t="s">
        <v>20</v>
      </c>
      <c r="B538" t="s">
        <v>2</v>
      </c>
      <c r="C538" t="s">
        <v>1225</v>
      </c>
      <c r="D538" t="s">
        <v>1226</v>
      </c>
      <c r="E538" t="s">
        <v>1227</v>
      </c>
      <c r="F538" s="1" t="s">
        <v>295</v>
      </c>
      <c r="G538" s="9" t="s">
        <v>20</v>
      </c>
    </row>
    <row r="539" spans="1:7" x14ac:dyDescent="0.35">
      <c r="A539" t="s">
        <v>20</v>
      </c>
      <c r="B539" t="s">
        <v>2</v>
      </c>
      <c r="C539" t="s">
        <v>1228</v>
      </c>
      <c r="D539" t="s">
        <v>1229</v>
      </c>
      <c r="E539" t="s">
        <v>121</v>
      </c>
      <c r="F539" s="1" t="s">
        <v>295</v>
      </c>
      <c r="G539" s="9" t="s">
        <v>20</v>
      </c>
    </row>
    <row r="540" spans="1:7" x14ac:dyDescent="0.35">
      <c r="A540" t="s">
        <v>20</v>
      </c>
      <c r="B540" t="s">
        <v>2</v>
      </c>
      <c r="C540" t="s">
        <v>1230</v>
      </c>
      <c r="D540" t="s">
        <v>1231</v>
      </c>
      <c r="E540" t="s">
        <v>1218</v>
      </c>
      <c r="F540" s="1" t="s">
        <v>295</v>
      </c>
      <c r="G540" s="9" t="s">
        <v>20</v>
      </c>
    </row>
    <row r="541" spans="1:7" x14ac:dyDescent="0.35">
      <c r="A541" t="s">
        <v>20</v>
      </c>
      <c r="B541" t="s">
        <v>3</v>
      </c>
      <c r="C541" t="s">
        <v>1232</v>
      </c>
      <c r="D541" t="s">
        <v>1233</v>
      </c>
      <c r="E541" t="s">
        <v>451</v>
      </c>
      <c r="F541" s="1" t="s">
        <v>295</v>
      </c>
      <c r="G541" s="9" t="s">
        <v>20</v>
      </c>
    </row>
    <row r="542" spans="1:7" x14ac:dyDescent="0.35">
      <c r="A542" t="s">
        <v>20</v>
      </c>
      <c r="B542" t="s">
        <v>2</v>
      </c>
      <c r="C542" t="s">
        <v>1234</v>
      </c>
      <c r="D542" t="s">
        <v>1235</v>
      </c>
      <c r="E542" t="s">
        <v>1236</v>
      </c>
      <c r="F542" s="1" t="s">
        <v>295</v>
      </c>
      <c r="G542" s="9" t="s">
        <v>20</v>
      </c>
    </row>
    <row r="543" spans="1:7" x14ac:dyDescent="0.35">
      <c r="A543" t="s">
        <v>20</v>
      </c>
      <c r="B543" t="s">
        <v>2</v>
      </c>
      <c r="C543" t="s">
        <v>1237</v>
      </c>
      <c r="D543" t="s">
        <v>1238</v>
      </c>
      <c r="E543" t="s">
        <v>459</v>
      </c>
      <c r="F543" s="1" t="s">
        <v>295</v>
      </c>
      <c r="G543" s="9" t="s">
        <v>20</v>
      </c>
    </row>
    <row r="544" spans="1:7" x14ac:dyDescent="0.35">
      <c r="A544" t="s">
        <v>20</v>
      </c>
      <c r="B544" t="s">
        <v>15</v>
      </c>
      <c r="C544" t="s">
        <v>1239</v>
      </c>
      <c r="D544" t="s">
        <v>1240</v>
      </c>
      <c r="E544" t="s">
        <v>327</v>
      </c>
      <c r="F544" s="1" t="s">
        <v>295</v>
      </c>
      <c r="G544" s="9" t="s">
        <v>26</v>
      </c>
    </row>
    <row r="545" spans="1:7" x14ac:dyDescent="0.35">
      <c r="A545" t="s">
        <v>20</v>
      </c>
      <c r="B545" t="s">
        <v>21</v>
      </c>
      <c r="C545" t="s">
        <v>1241</v>
      </c>
      <c r="D545" t="s">
        <v>1242</v>
      </c>
      <c r="E545" t="s">
        <v>1227</v>
      </c>
      <c r="F545" s="1" t="s">
        <v>295</v>
      </c>
      <c r="G545" s="9" t="s">
        <v>20</v>
      </c>
    </row>
    <row r="546" spans="1:7" x14ac:dyDescent="0.35">
      <c r="A546" t="s">
        <v>20</v>
      </c>
      <c r="B546" t="s">
        <v>2</v>
      </c>
      <c r="C546" t="s">
        <v>1243</v>
      </c>
      <c r="D546" t="s">
        <v>1244</v>
      </c>
      <c r="E546" t="s">
        <v>1245</v>
      </c>
      <c r="F546" s="1" t="s">
        <v>295</v>
      </c>
      <c r="G546" s="9" t="s">
        <v>20</v>
      </c>
    </row>
    <row r="547" spans="1:7" x14ac:dyDescent="0.35">
      <c r="A547" t="s">
        <v>20</v>
      </c>
      <c r="B547" t="s">
        <v>2</v>
      </c>
      <c r="C547" t="s">
        <v>1246</v>
      </c>
      <c r="D547" t="s">
        <v>1247</v>
      </c>
      <c r="E547" t="s">
        <v>451</v>
      </c>
      <c r="F547" s="1" t="s">
        <v>295</v>
      </c>
      <c r="G547" s="9" t="s">
        <v>20</v>
      </c>
    </row>
    <row r="548" spans="1:7" x14ac:dyDescent="0.35">
      <c r="A548" t="s">
        <v>20</v>
      </c>
      <c r="B548" t="s">
        <v>2</v>
      </c>
      <c r="C548" t="s">
        <v>1248</v>
      </c>
      <c r="D548" t="s">
        <v>1249</v>
      </c>
      <c r="E548" t="s">
        <v>1250</v>
      </c>
      <c r="F548" s="1" t="s">
        <v>295</v>
      </c>
      <c r="G548" s="9" t="s">
        <v>20</v>
      </c>
    </row>
    <row r="549" spans="1:7" x14ac:dyDescent="0.35">
      <c r="A549" t="s">
        <v>20</v>
      </c>
      <c r="B549" t="s">
        <v>2</v>
      </c>
      <c r="C549" t="s">
        <v>1251</v>
      </c>
      <c r="D549" t="s">
        <v>1252</v>
      </c>
      <c r="E549" t="s">
        <v>1253</v>
      </c>
      <c r="F549" s="1" t="s">
        <v>295</v>
      </c>
      <c r="G549" s="9" t="s">
        <v>20</v>
      </c>
    </row>
    <row r="550" spans="1:7" x14ac:dyDescent="0.35">
      <c r="A550" t="s">
        <v>20</v>
      </c>
      <c r="B550" t="s">
        <v>2</v>
      </c>
      <c r="C550" t="s">
        <v>1254</v>
      </c>
      <c r="D550" t="s">
        <v>1255</v>
      </c>
      <c r="E550" t="s">
        <v>1256</v>
      </c>
      <c r="F550" s="1" t="s">
        <v>295</v>
      </c>
      <c r="G550" s="9" t="s">
        <v>20</v>
      </c>
    </row>
    <row r="551" spans="1:7" x14ac:dyDescent="0.35">
      <c r="A551" t="s">
        <v>20</v>
      </c>
      <c r="B551" t="s">
        <v>2</v>
      </c>
      <c r="C551" t="s">
        <v>1257</v>
      </c>
      <c r="D551" t="s">
        <v>1258</v>
      </c>
      <c r="E551" t="s">
        <v>121</v>
      </c>
      <c r="F551" s="1" t="s">
        <v>295</v>
      </c>
      <c r="G551" s="9" t="s">
        <v>20</v>
      </c>
    </row>
    <row r="552" spans="1:7" x14ac:dyDescent="0.35">
      <c r="A552" t="s">
        <v>20</v>
      </c>
      <c r="B552" t="s">
        <v>2</v>
      </c>
      <c r="C552" t="s">
        <v>1259</v>
      </c>
      <c r="D552" t="s">
        <v>1260</v>
      </c>
      <c r="E552" t="s">
        <v>1261</v>
      </c>
      <c r="F552" s="1" t="s">
        <v>295</v>
      </c>
      <c r="G552" s="9" t="s">
        <v>20</v>
      </c>
    </row>
    <row r="553" spans="1:7" x14ac:dyDescent="0.35">
      <c r="A553" t="s">
        <v>20</v>
      </c>
      <c r="B553" t="s">
        <v>13</v>
      </c>
      <c r="C553" t="s">
        <v>1262</v>
      </c>
      <c r="D553" t="s">
        <v>1263</v>
      </c>
      <c r="E553" t="s">
        <v>1264</v>
      </c>
      <c r="F553" s="1" t="s">
        <v>295</v>
      </c>
      <c r="G553" s="9" t="s">
        <v>20</v>
      </c>
    </row>
    <row r="554" spans="1:7" x14ac:dyDescent="0.35">
      <c r="A554" t="s">
        <v>20</v>
      </c>
      <c r="B554" t="s">
        <v>2</v>
      </c>
      <c r="C554" t="s">
        <v>1265</v>
      </c>
      <c r="D554" t="s">
        <v>1266</v>
      </c>
      <c r="E554" t="s">
        <v>1267</v>
      </c>
      <c r="F554" s="1" t="s">
        <v>295</v>
      </c>
      <c r="G554" s="9" t="s">
        <v>20</v>
      </c>
    </row>
    <row r="555" spans="1:7" x14ac:dyDescent="0.35">
      <c r="A555" t="s">
        <v>20</v>
      </c>
      <c r="B555" t="s">
        <v>2</v>
      </c>
      <c r="C555" t="s">
        <v>1268</v>
      </c>
      <c r="D555" t="s">
        <v>1269</v>
      </c>
      <c r="E555" t="s">
        <v>1270</v>
      </c>
      <c r="F555" s="1" t="s">
        <v>295</v>
      </c>
      <c r="G555" s="9" t="s">
        <v>20</v>
      </c>
    </row>
    <row r="556" spans="1:7" x14ac:dyDescent="0.35">
      <c r="A556" t="s">
        <v>20</v>
      </c>
      <c r="B556" t="s">
        <v>2</v>
      </c>
      <c r="C556" t="s">
        <v>1271</v>
      </c>
      <c r="D556" t="s">
        <v>1272</v>
      </c>
      <c r="E556" t="s">
        <v>1273</v>
      </c>
      <c r="F556" s="1" t="s">
        <v>295</v>
      </c>
      <c r="G556" s="9" t="s">
        <v>20</v>
      </c>
    </row>
    <row r="557" spans="1:7" x14ac:dyDescent="0.35">
      <c r="A557" t="s">
        <v>20</v>
      </c>
      <c r="B557" t="s">
        <v>2</v>
      </c>
      <c r="C557" t="s">
        <v>1274</v>
      </c>
      <c r="D557" t="s">
        <v>1275</v>
      </c>
      <c r="E557" t="s">
        <v>1270</v>
      </c>
      <c r="F557" s="1" t="s">
        <v>295</v>
      </c>
      <c r="G557" s="9" t="s">
        <v>20</v>
      </c>
    </row>
    <row r="558" spans="1:7" x14ac:dyDescent="0.35">
      <c r="A558" t="s">
        <v>20</v>
      </c>
      <c r="B558" t="s">
        <v>2</v>
      </c>
      <c r="C558" t="s">
        <v>1276</v>
      </c>
      <c r="D558" t="s">
        <v>1277</v>
      </c>
      <c r="E558" t="s">
        <v>310</v>
      </c>
      <c r="F558" s="1" t="s">
        <v>295</v>
      </c>
      <c r="G558" s="9" t="s">
        <v>20</v>
      </c>
    </row>
    <row r="559" spans="1:7" x14ac:dyDescent="0.35">
      <c r="A559" t="s">
        <v>20</v>
      </c>
      <c r="B559" t="s">
        <v>2</v>
      </c>
      <c r="C559" t="s">
        <v>1278</v>
      </c>
      <c r="D559" t="s">
        <v>1279</v>
      </c>
      <c r="E559" t="s">
        <v>1280</v>
      </c>
      <c r="F559" s="1" t="s">
        <v>295</v>
      </c>
      <c r="G559" s="9" t="s">
        <v>20</v>
      </c>
    </row>
    <row r="560" spans="1:7" x14ac:dyDescent="0.35">
      <c r="A560" t="s">
        <v>20</v>
      </c>
      <c r="B560" t="s">
        <v>2</v>
      </c>
      <c r="C560" t="s">
        <v>1281</v>
      </c>
      <c r="D560" t="s">
        <v>1282</v>
      </c>
      <c r="E560" t="s">
        <v>1270</v>
      </c>
      <c r="F560" s="1" t="s">
        <v>295</v>
      </c>
      <c r="G560" s="9" t="s">
        <v>20</v>
      </c>
    </row>
    <row r="561" spans="1:7" x14ac:dyDescent="0.35">
      <c r="A561" t="s">
        <v>20</v>
      </c>
      <c r="B561" t="s">
        <v>3</v>
      </c>
      <c r="C561" t="s">
        <v>1283</v>
      </c>
      <c r="D561" t="s">
        <v>1284</v>
      </c>
      <c r="E561" t="s">
        <v>310</v>
      </c>
      <c r="F561" s="1" t="s">
        <v>295</v>
      </c>
      <c r="G561" s="9" t="s">
        <v>20</v>
      </c>
    </row>
    <row r="562" spans="1:7" x14ac:dyDescent="0.35">
      <c r="A562" t="s">
        <v>20</v>
      </c>
      <c r="B562" t="s">
        <v>2</v>
      </c>
      <c r="C562" t="s">
        <v>1285</v>
      </c>
      <c r="D562" t="s">
        <v>1286</v>
      </c>
      <c r="E562" t="s">
        <v>1253</v>
      </c>
      <c r="F562" s="1" t="s">
        <v>295</v>
      </c>
      <c r="G562" s="9" t="s">
        <v>20</v>
      </c>
    </row>
    <row r="563" spans="1:7" x14ac:dyDescent="0.35">
      <c r="A563" t="s">
        <v>20</v>
      </c>
      <c r="B563" t="s">
        <v>2</v>
      </c>
      <c r="C563" t="s">
        <v>1287</v>
      </c>
      <c r="D563" t="s">
        <v>1288</v>
      </c>
      <c r="E563" t="s">
        <v>1236</v>
      </c>
      <c r="F563" s="1" t="s">
        <v>295</v>
      </c>
      <c r="G563" s="9" t="s">
        <v>20</v>
      </c>
    </row>
    <row r="564" spans="1:7" x14ac:dyDescent="0.35">
      <c r="A564" t="s">
        <v>20</v>
      </c>
      <c r="B564" t="s">
        <v>13</v>
      </c>
      <c r="C564" t="s">
        <v>1289</v>
      </c>
      <c r="D564" t="s">
        <v>1290</v>
      </c>
      <c r="E564" t="s">
        <v>1250</v>
      </c>
      <c r="F564" s="1" t="s">
        <v>295</v>
      </c>
      <c r="G564" s="9" t="s">
        <v>20</v>
      </c>
    </row>
    <row r="565" spans="1:7" x14ac:dyDescent="0.35">
      <c r="A565" t="s">
        <v>20</v>
      </c>
      <c r="B565" t="s">
        <v>2</v>
      </c>
      <c r="C565" t="s">
        <v>1291</v>
      </c>
      <c r="D565" t="s">
        <v>1292</v>
      </c>
      <c r="E565" t="s">
        <v>1293</v>
      </c>
      <c r="F565" s="1" t="s">
        <v>295</v>
      </c>
      <c r="G565" s="9" t="s">
        <v>20</v>
      </c>
    </row>
    <row r="566" spans="1:7" x14ac:dyDescent="0.35">
      <c r="A566" t="s">
        <v>20</v>
      </c>
      <c r="B566" t="s">
        <v>15</v>
      </c>
      <c r="C566" t="s">
        <v>1294</v>
      </c>
      <c r="D566" t="s">
        <v>1295</v>
      </c>
      <c r="E566" t="s">
        <v>1218</v>
      </c>
      <c r="F566" s="1" t="s">
        <v>295</v>
      </c>
      <c r="G566" s="9" t="s">
        <v>20</v>
      </c>
    </row>
    <row r="567" spans="1:7" x14ac:dyDescent="0.35">
      <c r="A567" t="s">
        <v>20</v>
      </c>
      <c r="B567" t="s">
        <v>2</v>
      </c>
      <c r="C567" t="s">
        <v>1296</v>
      </c>
      <c r="D567" t="s">
        <v>1297</v>
      </c>
      <c r="E567" t="s">
        <v>1261</v>
      </c>
      <c r="F567" s="1" t="s">
        <v>295</v>
      </c>
      <c r="G567" s="9" t="s">
        <v>20</v>
      </c>
    </row>
    <row r="568" spans="1:7" x14ac:dyDescent="0.35">
      <c r="A568" t="s">
        <v>20</v>
      </c>
      <c r="B568" t="s">
        <v>15</v>
      </c>
      <c r="C568" t="s">
        <v>1298</v>
      </c>
      <c r="D568" t="s">
        <v>1299</v>
      </c>
      <c r="E568" t="s">
        <v>1236</v>
      </c>
      <c r="F568" s="1" t="s">
        <v>295</v>
      </c>
      <c r="G568" s="9" t="s">
        <v>20</v>
      </c>
    </row>
    <row r="569" spans="1:7" x14ac:dyDescent="0.35">
      <c r="A569" t="s">
        <v>20</v>
      </c>
      <c r="B569" t="s">
        <v>48</v>
      </c>
      <c r="C569" t="s">
        <v>1300</v>
      </c>
      <c r="D569" t="s">
        <v>1301</v>
      </c>
      <c r="E569" t="s">
        <v>1302</v>
      </c>
      <c r="F569" s="1" t="s">
        <v>295</v>
      </c>
      <c r="G569" s="9" t="s">
        <v>20</v>
      </c>
    </row>
    <row r="570" spans="1:7" x14ac:dyDescent="0.35">
      <c r="A570" t="s">
        <v>20</v>
      </c>
      <c r="B570" t="s">
        <v>2</v>
      </c>
      <c r="C570" t="s">
        <v>1303</v>
      </c>
      <c r="D570" t="s">
        <v>1304</v>
      </c>
      <c r="E570" t="s">
        <v>1302</v>
      </c>
      <c r="F570" s="1" t="s">
        <v>295</v>
      </c>
      <c r="G570" s="9" t="s">
        <v>20</v>
      </c>
    </row>
    <row r="571" spans="1:7" x14ac:dyDescent="0.35">
      <c r="A571" t="s">
        <v>20</v>
      </c>
      <c r="B571" t="s">
        <v>15</v>
      </c>
      <c r="C571" t="s">
        <v>1305</v>
      </c>
      <c r="D571" t="s">
        <v>367</v>
      </c>
      <c r="E571" t="s">
        <v>368</v>
      </c>
      <c r="F571" s="1" t="s">
        <v>295</v>
      </c>
      <c r="G571" s="9" t="s">
        <v>26</v>
      </c>
    </row>
    <row r="572" spans="1:7" x14ac:dyDescent="0.35">
      <c r="A572" t="s">
        <v>20</v>
      </c>
      <c r="B572" t="s">
        <v>2</v>
      </c>
      <c r="C572" t="s">
        <v>1306</v>
      </c>
      <c r="D572" t="s">
        <v>1307</v>
      </c>
      <c r="E572" t="s">
        <v>368</v>
      </c>
      <c r="F572" s="1" t="s">
        <v>295</v>
      </c>
      <c r="G572" s="9" t="s">
        <v>26</v>
      </c>
    </row>
    <row r="573" spans="1:7" x14ac:dyDescent="0.35">
      <c r="A573" t="s">
        <v>20</v>
      </c>
      <c r="B573" t="s">
        <v>21</v>
      </c>
      <c r="C573" t="s">
        <v>1308</v>
      </c>
      <c r="D573" t="s">
        <v>1309</v>
      </c>
      <c r="E573" t="s">
        <v>310</v>
      </c>
      <c r="F573" s="1" t="s">
        <v>295</v>
      </c>
      <c r="G573" s="9" t="s">
        <v>20</v>
      </c>
    </row>
    <row r="574" spans="1:7" x14ac:dyDescent="0.35">
      <c r="A574" t="s">
        <v>20</v>
      </c>
      <c r="B574" t="s">
        <v>2</v>
      </c>
      <c r="C574" t="s">
        <v>1310</v>
      </c>
      <c r="D574" t="s">
        <v>1311</v>
      </c>
      <c r="E574" t="s">
        <v>459</v>
      </c>
      <c r="F574" s="1" t="s">
        <v>295</v>
      </c>
      <c r="G574" s="9" t="s">
        <v>20</v>
      </c>
    </row>
    <row r="575" spans="1:7" x14ac:dyDescent="0.35">
      <c r="A575" t="s">
        <v>20</v>
      </c>
      <c r="B575" t="s">
        <v>15</v>
      </c>
      <c r="C575" t="s">
        <v>1312</v>
      </c>
      <c r="D575" t="s">
        <v>1313</v>
      </c>
      <c r="E575" t="s">
        <v>1270</v>
      </c>
      <c r="F575" s="1" t="s">
        <v>295</v>
      </c>
      <c r="G575" s="9" t="s">
        <v>20</v>
      </c>
    </row>
    <row r="576" spans="1:7" x14ac:dyDescent="0.35">
      <c r="A576" t="s">
        <v>20</v>
      </c>
      <c r="B576" t="s">
        <v>15</v>
      </c>
      <c r="C576" t="s">
        <v>1314</v>
      </c>
      <c r="D576" t="s">
        <v>1315</v>
      </c>
      <c r="E576" t="s">
        <v>121</v>
      </c>
      <c r="F576" s="1" t="s">
        <v>295</v>
      </c>
      <c r="G576" s="9" t="s">
        <v>20</v>
      </c>
    </row>
    <row r="577" spans="1:7" x14ac:dyDescent="0.35">
      <c r="A577" t="s">
        <v>20</v>
      </c>
      <c r="B577" t="s">
        <v>2</v>
      </c>
      <c r="C577" t="s">
        <v>1316</v>
      </c>
      <c r="D577" t="s">
        <v>1317</v>
      </c>
      <c r="E577" t="s">
        <v>451</v>
      </c>
      <c r="F577" s="1" t="s">
        <v>295</v>
      </c>
      <c r="G577" s="9" t="s">
        <v>20</v>
      </c>
    </row>
    <row r="578" spans="1:7" x14ac:dyDescent="0.35">
      <c r="A578" t="s">
        <v>20</v>
      </c>
      <c r="B578" t="s">
        <v>2</v>
      </c>
      <c r="C578" t="s">
        <v>1318</v>
      </c>
      <c r="D578" t="s">
        <v>1319</v>
      </c>
      <c r="E578" t="s">
        <v>319</v>
      </c>
      <c r="F578" s="1" t="s">
        <v>295</v>
      </c>
      <c r="G578" s="9" t="s">
        <v>20</v>
      </c>
    </row>
    <row r="579" spans="1:7" x14ac:dyDescent="0.35">
      <c r="A579" t="s">
        <v>20</v>
      </c>
      <c r="B579" t="s">
        <v>54</v>
      </c>
      <c r="C579" t="s">
        <v>1320</v>
      </c>
      <c r="D579" t="s">
        <v>1321</v>
      </c>
      <c r="E579" t="s">
        <v>1227</v>
      </c>
      <c r="F579" s="1" t="s">
        <v>295</v>
      </c>
      <c r="G579" s="9" t="s">
        <v>20</v>
      </c>
    </row>
    <row r="580" spans="1:7" x14ac:dyDescent="0.35">
      <c r="A580" t="s">
        <v>20</v>
      </c>
      <c r="B580" t="s">
        <v>3</v>
      </c>
      <c r="C580" t="s">
        <v>1322</v>
      </c>
      <c r="D580" t="s">
        <v>1323</v>
      </c>
      <c r="E580" t="s">
        <v>1293</v>
      </c>
      <c r="F580" s="1" t="s">
        <v>295</v>
      </c>
      <c r="G580" s="9" t="s">
        <v>20</v>
      </c>
    </row>
    <row r="581" spans="1:7" x14ac:dyDescent="0.35">
      <c r="A581" t="s">
        <v>20</v>
      </c>
      <c r="B581" t="s">
        <v>13</v>
      </c>
      <c r="C581" t="s">
        <v>1324</v>
      </c>
      <c r="D581" t="s">
        <v>1325</v>
      </c>
      <c r="E581" t="s">
        <v>1250</v>
      </c>
      <c r="F581" s="1" t="s">
        <v>295</v>
      </c>
      <c r="G581" s="9" t="s">
        <v>20</v>
      </c>
    </row>
    <row r="582" spans="1:7" x14ac:dyDescent="0.35">
      <c r="A582" t="s">
        <v>20</v>
      </c>
      <c r="B582" t="s">
        <v>2</v>
      </c>
      <c r="C582" t="s">
        <v>1326</v>
      </c>
      <c r="D582" t="s">
        <v>1327</v>
      </c>
      <c r="E582" t="s">
        <v>1293</v>
      </c>
      <c r="F582" s="1" t="s">
        <v>295</v>
      </c>
      <c r="G582" s="9" t="s">
        <v>20</v>
      </c>
    </row>
    <row r="583" spans="1:7" x14ac:dyDescent="0.35">
      <c r="A583" t="s">
        <v>20</v>
      </c>
      <c r="B583" t="s">
        <v>2</v>
      </c>
      <c r="C583" t="s">
        <v>1328</v>
      </c>
      <c r="D583" t="s">
        <v>1329</v>
      </c>
      <c r="E583" t="s">
        <v>1227</v>
      </c>
      <c r="F583" s="1" t="s">
        <v>295</v>
      </c>
      <c r="G583" s="9" t="s">
        <v>20</v>
      </c>
    </row>
    <row r="584" spans="1:7" x14ac:dyDescent="0.35">
      <c r="A584" t="s">
        <v>20</v>
      </c>
      <c r="B584" t="s">
        <v>25</v>
      </c>
      <c r="C584" t="s">
        <v>1330</v>
      </c>
      <c r="D584" t="s">
        <v>1331</v>
      </c>
      <c r="E584" t="s">
        <v>1261</v>
      </c>
      <c r="F584" s="1" t="s">
        <v>295</v>
      </c>
      <c r="G584" s="9" t="s">
        <v>20</v>
      </c>
    </row>
    <row r="585" spans="1:7" x14ac:dyDescent="0.35">
      <c r="A585" t="s">
        <v>20</v>
      </c>
      <c r="B585" t="s">
        <v>28</v>
      </c>
      <c r="C585" t="s">
        <v>1332</v>
      </c>
      <c r="D585" t="s">
        <v>1333</v>
      </c>
      <c r="E585" t="s">
        <v>368</v>
      </c>
      <c r="F585" s="1" t="s">
        <v>295</v>
      </c>
      <c r="G585" s="9" t="s">
        <v>26</v>
      </c>
    </row>
    <row r="586" spans="1:7" x14ac:dyDescent="0.35">
      <c r="A586" t="s">
        <v>20</v>
      </c>
      <c r="B586" t="s">
        <v>2</v>
      </c>
      <c r="C586" t="s">
        <v>1334</v>
      </c>
      <c r="D586" t="s">
        <v>1335</v>
      </c>
      <c r="E586" t="s">
        <v>121</v>
      </c>
      <c r="F586" s="1" t="s">
        <v>295</v>
      </c>
      <c r="G586" s="9" t="s">
        <v>20</v>
      </c>
    </row>
    <row r="587" spans="1:7" x14ac:dyDescent="0.35">
      <c r="A587" t="s">
        <v>20</v>
      </c>
      <c r="B587" t="s">
        <v>15</v>
      </c>
      <c r="C587" t="s">
        <v>1336</v>
      </c>
      <c r="D587" t="s">
        <v>443</v>
      </c>
      <c r="E587" t="s">
        <v>310</v>
      </c>
      <c r="F587" s="1" t="s">
        <v>295</v>
      </c>
      <c r="G587" s="9" t="s">
        <v>26</v>
      </c>
    </row>
    <row r="588" spans="1:7" x14ac:dyDescent="0.35">
      <c r="A588" t="s">
        <v>20</v>
      </c>
      <c r="B588" t="s">
        <v>2</v>
      </c>
      <c r="C588" t="s">
        <v>1337</v>
      </c>
      <c r="D588" t="s">
        <v>1338</v>
      </c>
      <c r="E588" t="s">
        <v>1293</v>
      </c>
      <c r="F588" s="1" t="s">
        <v>295</v>
      </c>
      <c r="G588" s="9" t="s">
        <v>20</v>
      </c>
    </row>
    <row r="589" spans="1:7" x14ac:dyDescent="0.35">
      <c r="A589" t="s">
        <v>20</v>
      </c>
      <c r="B589" t="s">
        <v>2</v>
      </c>
      <c r="C589" t="s">
        <v>1339</v>
      </c>
      <c r="D589" t="s">
        <v>1340</v>
      </c>
      <c r="E589" t="s">
        <v>1227</v>
      </c>
      <c r="F589" s="1" t="s">
        <v>295</v>
      </c>
      <c r="G589" s="9" t="s">
        <v>20</v>
      </c>
    </row>
    <row r="590" spans="1:7" x14ac:dyDescent="0.35">
      <c r="A590" t="s">
        <v>20</v>
      </c>
      <c r="B590" t="s">
        <v>2</v>
      </c>
      <c r="C590" t="s">
        <v>1341</v>
      </c>
      <c r="D590" t="s">
        <v>1342</v>
      </c>
      <c r="E590" t="s">
        <v>459</v>
      </c>
      <c r="F590" s="1" t="s">
        <v>295</v>
      </c>
      <c r="G590" s="9" t="s">
        <v>20</v>
      </c>
    </row>
    <row r="591" spans="1:7" x14ac:dyDescent="0.35">
      <c r="A591" t="s">
        <v>20</v>
      </c>
      <c r="B591" t="s">
        <v>3</v>
      </c>
      <c r="C591" t="s">
        <v>1343</v>
      </c>
      <c r="D591" t="s">
        <v>1344</v>
      </c>
      <c r="E591" t="s">
        <v>459</v>
      </c>
      <c r="F591" s="1" t="s">
        <v>295</v>
      </c>
      <c r="G591" s="9" t="s">
        <v>20</v>
      </c>
    </row>
    <row r="592" spans="1:7" x14ac:dyDescent="0.35">
      <c r="A592" t="s">
        <v>20</v>
      </c>
      <c r="B592" t="s">
        <v>3</v>
      </c>
      <c r="C592" t="s">
        <v>1345</v>
      </c>
      <c r="D592" t="s">
        <v>1346</v>
      </c>
      <c r="E592" t="s">
        <v>459</v>
      </c>
      <c r="F592" s="1" t="s">
        <v>295</v>
      </c>
      <c r="G592" s="9" t="s">
        <v>20</v>
      </c>
    </row>
    <row r="593" spans="1:7" x14ac:dyDescent="0.35">
      <c r="A593" t="s">
        <v>20</v>
      </c>
      <c r="B593" t="s">
        <v>13</v>
      </c>
      <c r="C593" t="s">
        <v>1347</v>
      </c>
      <c r="D593" t="s">
        <v>1348</v>
      </c>
      <c r="E593" t="s">
        <v>1349</v>
      </c>
      <c r="F593" s="1" t="s">
        <v>295</v>
      </c>
      <c r="G593" s="9" t="s">
        <v>20</v>
      </c>
    </row>
    <row r="594" spans="1:7" x14ac:dyDescent="0.35">
      <c r="A594" t="s">
        <v>20</v>
      </c>
      <c r="B594" t="s">
        <v>2</v>
      </c>
      <c r="C594" t="s">
        <v>1350</v>
      </c>
      <c r="D594" t="s">
        <v>1351</v>
      </c>
      <c r="E594" t="s">
        <v>1236</v>
      </c>
      <c r="F594" s="1" t="s">
        <v>295</v>
      </c>
      <c r="G594" s="9" t="s">
        <v>20</v>
      </c>
    </row>
    <row r="595" spans="1:7" x14ac:dyDescent="0.35">
      <c r="A595" t="s">
        <v>20</v>
      </c>
      <c r="B595" t="s">
        <v>2</v>
      </c>
      <c r="C595" t="s">
        <v>1352</v>
      </c>
      <c r="D595" t="s">
        <v>1353</v>
      </c>
      <c r="E595" t="s">
        <v>368</v>
      </c>
      <c r="F595" s="1" t="s">
        <v>295</v>
      </c>
      <c r="G595" s="9" t="s">
        <v>26</v>
      </c>
    </row>
    <row r="596" spans="1:7" x14ac:dyDescent="0.35">
      <c r="A596" t="s">
        <v>20</v>
      </c>
      <c r="B596" t="s">
        <v>2</v>
      </c>
      <c r="C596" t="s">
        <v>1354</v>
      </c>
      <c r="D596" t="s">
        <v>1355</v>
      </c>
      <c r="E596" t="s">
        <v>332</v>
      </c>
      <c r="F596" s="1" t="s">
        <v>295</v>
      </c>
      <c r="G596" s="9" t="s">
        <v>20</v>
      </c>
    </row>
    <row r="597" spans="1:7" x14ac:dyDescent="0.35">
      <c r="A597" t="s">
        <v>20</v>
      </c>
      <c r="B597" t="s">
        <v>15</v>
      </c>
      <c r="C597" t="s">
        <v>1356</v>
      </c>
      <c r="D597" t="s">
        <v>1357</v>
      </c>
      <c r="E597" t="s">
        <v>1227</v>
      </c>
      <c r="F597" s="1" t="s">
        <v>295</v>
      </c>
      <c r="G597" s="9" t="s">
        <v>20</v>
      </c>
    </row>
    <row r="598" spans="1:7" x14ac:dyDescent="0.35">
      <c r="A598" t="s">
        <v>20</v>
      </c>
      <c r="B598" t="s">
        <v>3</v>
      </c>
      <c r="C598" t="s">
        <v>1358</v>
      </c>
      <c r="D598" t="s">
        <v>1359</v>
      </c>
      <c r="E598" t="s">
        <v>121</v>
      </c>
      <c r="F598" s="1" t="s">
        <v>295</v>
      </c>
      <c r="G598" s="9" t="s">
        <v>20</v>
      </c>
    </row>
    <row r="599" spans="1:7" x14ac:dyDescent="0.35">
      <c r="A599" t="s">
        <v>20</v>
      </c>
      <c r="B599" t="s">
        <v>2</v>
      </c>
      <c r="C599" t="s">
        <v>1360</v>
      </c>
      <c r="D599" t="s">
        <v>1361</v>
      </c>
      <c r="E599" t="s">
        <v>1362</v>
      </c>
      <c r="F599" s="1" t="s">
        <v>295</v>
      </c>
      <c r="G599" s="9" t="s">
        <v>20</v>
      </c>
    </row>
    <row r="600" spans="1:7" x14ac:dyDescent="0.35">
      <c r="A600" t="s">
        <v>20</v>
      </c>
      <c r="B600" t="s">
        <v>13</v>
      </c>
      <c r="C600" t="s">
        <v>1363</v>
      </c>
      <c r="D600" t="s">
        <v>1364</v>
      </c>
      <c r="E600" t="s">
        <v>1349</v>
      </c>
      <c r="F600" s="1" t="s">
        <v>295</v>
      </c>
      <c r="G600" s="9" t="s">
        <v>20</v>
      </c>
    </row>
    <row r="601" spans="1:7" x14ac:dyDescent="0.35">
      <c r="A601" t="s">
        <v>20</v>
      </c>
      <c r="B601" t="s">
        <v>2</v>
      </c>
      <c r="C601" t="s">
        <v>1365</v>
      </c>
      <c r="D601" t="s">
        <v>1366</v>
      </c>
      <c r="E601" t="s">
        <v>1270</v>
      </c>
      <c r="F601" s="1" t="s">
        <v>295</v>
      </c>
      <c r="G601" s="9" t="s">
        <v>20</v>
      </c>
    </row>
    <row r="602" spans="1:7" x14ac:dyDescent="0.35">
      <c r="A602" t="s">
        <v>20</v>
      </c>
      <c r="B602" t="s">
        <v>3</v>
      </c>
      <c r="C602" t="s">
        <v>1367</v>
      </c>
      <c r="D602" t="s">
        <v>1368</v>
      </c>
      <c r="E602" t="s">
        <v>1270</v>
      </c>
      <c r="F602" s="1" t="s">
        <v>295</v>
      </c>
      <c r="G602" s="9" t="s">
        <v>20</v>
      </c>
    </row>
    <row r="603" spans="1:7" x14ac:dyDescent="0.35">
      <c r="A603" t="s">
        <v>20</v>
      </c>
      <c r="B603" t="s">
        <v>2</v>
      </c>
      <c r="C603" t="s">
        <v>1369</v>
      </c>
      <c r="D603" t="s">
        <v>1370</v>
      </c>
      <c r="E603" t="s">
        <v>1371</v>
      </c>
      <c r="F603" s="1" t="s">
        <v>295</v>
      </c>
      <c r="G603" s="9" t="s">
        <v>20</v>
      </c>
    </row>
    <row r="604" spans="1:7" x14ac:dyDescent="0.35">
      <c r="A604" t="s">
        <v>20</v>
      </c>
      <c r="B604" t="s">
        <v>3</v>
      </c>
      <c r="C604" t="s">
        <v>1372</v>
      </c>
      <c r="D604" t="s">
        <v>1373</v>
      </c>
      <c r="E604" t="s">
        <v>310</v>
      </c>
      <c r="F604" s="1" t="s">
        <v>295</v>
      </c>
      <c r="G604" s="9" t="s">
        <v>20</v>
      </c>
    </row>
    <row r="605" spans="1:7" x14ac:dyDescent="0.35">
      <c r="A605" t="s">
        <v>20</v>
      </c>
      <c r="B605" t="s">
        <v>2</v>
      </c>
      <c r="C605" t="s">
        <v>1374</v>
      </c>
      <c r="D605" t="s">
        <v>1375</v>
      </c>
      <c r="E605" t="s">
        <v>1245</v>
      </c>
      <c r="F605" s="1" t="s">
        <v>295</v>
      </c>
      <c r="G605" s="9" t="s">
        <v>20</v>
      </c>
    </row>
    <row r="606" spans="1:7" x14ac:dyDescent="0.35">
      <c r="A606" t="s">
        <v>20</v>
      </c>
      <c r="B606" t="s">
        <v>2</v>
      </c>
      <c r="C606" t="s">
        <v>1376</v>
      </c>
      <c r="D606" t="s">
        <v>1377</v>
      </c>
      <c r="E606" t="s">
        <v>1378</v>
      </c>
      <c r="F606" s="1" t="s">
        <v>295</v>
      </c>
      <c r="G606" s="9" t="s">
        <v>20</v>
      </c>
    </row>
    <row r="607" spans="1:7" x14ac:dyDescent="0.35">
      <c r="A607" t="s">
        <v>20</v>
      </c>
      <c r="B607" t="s">
        <v>2</v>
      </c>
      <c r="C607" t="s">
        <v>1379</v>
      </c>
      <c r="D607" t="s">
        <v>1380</v>
      </c>
      <c r="E607" t="s">
        <v>121</v>
      </c>
      <c r="F607" s="1" t="s">
        <v>295</v>
      </c>
      <c r="G607" s="9" t="s">
        <v>20</v>
      </c>
    </row>
    <row r="608" spans="1:7" x14ac:dyDescent="0.35">
      <c r="A608" t="s">
        <v>20</v>
      </c>
      <c r="B608" t="s">
        <v>48</v>
      </c>
      <c r="C608" t="s">
        <v>1381</v>
      </c>
      <c r="D608" t="s">
        <v>1382</v>
      </c>
      <c r="E608" t="s">
        <v>1250</v>
      </c>
      <c r="F608" s="1" t="s">
        <v>295</v>
      </c>
      <c r="G608" s="9" t="s">
        <v>20</v>
      </c>
    </row>
    <row r="609" spans="1:7" x14ac:dyDescent="0.35">
      <c r="A609" t="s">
        <v>20</v>
      </c>
      <c r="B609" t="s">
        <v>2</v>
      </c>
      <c r="C609" t="s">
        <v>1383</v>
      </c>
      <c r="D609" t="s">
        <v>1384</v>
      </c>
      <c r="E609" t="s">
        <v>1362</v>
      </c>
      <c r="F609" s="1" t="s">
        <v>295</v>
      </c>
      <c r="G609" s="9" t="s">
        <v>20</v>
      </c>
    </row>
    <row r="610" spans="1:7" x14ac:dyDescent="0.35">
      <c r="A610" t="s">
        <v>20</v>
      </c>
      <c r="B610" t="s">
        <v>2</v>
      </c>
      <c r="C610" t="s">
        <v>1385</v>
      </c>
      <c r="D610" t="s">
        <v>1386</v>
      </c>
      <c r="E610" t="s">
        <v>1387</v>
      </c>
      <c r="F610" s="1" t="s">
        <v>295</v>
      </c>
      <c r="G610" s="9" t="s">
        <v>20</v>
      </c>
    </row>
    <row r="611" spans="1:7" x14ac:dyDescent="0.35">
      <c r="A611" t="s">
        <v>20</v>
      </c>
      <c r="B611" t="s">
        <v>2</v>
      </c>
      <c r="C611" t="s">
        <v>1388</v>
      </c>
      <c r="D611" t="s">
        <v>1389</v>
      </c>
      <c r="E611" t="s">
        <v>1267</v>
      </c>
      <c r="F611" s="1" t="s">
        <v>295</v>
      </c>
      <c r="G611" s="9" t="s">
        <v>26</v>
      </c>
    </row>
    <row r="612" spans="1:7" x14ac:dyDescent="0.35">
      <c r="A612" t="s">
        <v>20</v>
      </c>
      <c r="B612" t="s">
        <v>2</v>
      </c>
      <c r="C612" t="s">
        <v>1390</v>
      </c>
      <c r="D612" t="s">
        <v>1391</v>
      </c>
      <c r="E612" t="s">
        <v>1270</v>
      </c>
      <c r="F612" s="1" t="s">
        <v>295</v>
      </c>
      <c r="G612" s="9" t="s">
        <v>20</v>
      </c>
    </row>
    <row r="613" spans="1:7" x14ac:dyDescent="0.35">
      <c r="A613" t="s">
        <v>20</v>
      </c>
      <c r="B613" t="s">
        <v>2</v>
      </c>
      <c r="C613" t="s">
        <v>1392</v>
      </c>
      <c r="D613" t="s">
        <v>1393</v>
      </c>
      <c r="E613" t="s">
        <v>459</v>
      </c>
      <c r="F613" s="1" t="s">
        <v>295</v>
      </c>
      <c r="G613" s="9" t="s">
        <v>20</v>
      </c>
    </row>
    <row r="614" spans="1:7" x14ac:dyDescent="0.35">
      <c r="A614" t="s">
        <v>20</v>
      </c>
      <c r="B614" t="s">
        <v>2</v>
      </c>
      <c r="C614" t="s">
        <v>1394</v>
      </c>
      <c r="D614" t="s">
        <v>1395</v>
      </c>
      <c r="E614" t="s">
        <v>1256</v>
      </c>
      <c r="F614" s="1" t="s">
        <v>295</v>
      </c>
      <c r="G614" s="9" t="s">
        <v>20</v>
      </c>
    </row>
    <row r="615" spans="1:7" x14ac:dyDescent="0.35">
      <c r="A615" t="s">
        <v>20</v>
      </c>
      <c r="B615" t="s">
        <v>2</v>
      </c>
      <c r="C615" t="s">
        <v>1396</v>
      </c>
      <c r="D615" t="s">
        <v>1397</v>
      </c>
      <c r="E615" t="s">
        <v>1245</v>
      </c>
      <c r="F615" s="1" t="s">
        <v>295</v>
      </c>
      <c r="G615" s="9" t="s">
        <v>20</v>
      </c>
    </row>
    <row r="616" spans="1:7" x14ac:dyDescent="0.35">
      <c r="A616" t="s">
        <v>20</v>
      </c>
      <c r="B616" t="s">
        <v>13</v>
      </c>
      <c r="C616" t="s">
        <v>1398</v>
      </c>
      <c r="D616" t="s">
        <v>1399</v>
      </c>
      <c r="E616" t="s">
        <v>1400</v>
      </c>
      <c r="F616" s="1" t="s">
        <v>295</v>
      </c>
      <c r="G616" s="9" t="s">
        <v>20</v>
      </c>
    </row>
    <row r="617" spans="1:7" x14ac:dyDescent="0.35">
      <c r="A617" t="s">
        <v>20</v>
      </c>
      <c r="B617" t="s">
        <v>47</v>
      </c>
      <c r="C617" t="s">
        <v>1401</v>
      </c>
      <c r="D617" t="s">
        <v>1402</v>
      </c>
      <c r="E617" t="s">
        <v>1256</v>
      </c>
      <c r="F617" s="1" t="s">
        <v>295</v>
      </c>
      <c r="G617" s="9" t="s">
        <v>20</v>
      </c>
    </row>
    <row r="618" spans="1:7" x14ac:dyDescent="0.35">
      <c r="A618" t="s">
        <v>20</v>
      </c>
      <c r="B618" t="s">
        <v>2</v>
      </c>
      <c r="C618" t="s">
        <v>1403</v>
      </c>
      <c r="D618" t="s">
        <v>1404</v>
      </c>
      <c r="E618" t="s">
        <v>1405</v>
      </c>
      <c r="F618" s="1" t="s">
        <v>295</v>
      </c>
      <c r="G618" s="9" t="s">
        <v>20</v>
      </c>
    </row>
    <row r="619" spans="1:7" x14ac:dyDescent="0.35">
      <c r="A619" t="s">
        <v>20</v>
      </c>
      <c r="B619" t="s">
        <v>15</v>
      </c>
      <c r="C619" t="s">
        <v>1406</v>
      </c>
      <c r="D619" t="s">
        <v>1407</v>
      </c>
      <c r="E619" t="s">
        <v>459</v>
      </c>
      <c r="F619" s="1" t="s">
        <v>295</v>
      </c>
      <c r="G619" s="9" t="s">
        <v>20</v>
      </c>
    </row>
    <row r="620" spans="1:7" x14ac:dyDescent="0.35">
      <c r="A620" t="s">
        <v>20</v>
      </c>
      <c r="B620" t="s">
        <v>2</v>
      </c>
      <c r="C620" t="s">
        <v>1408</v>
      </c>
      <c r="D620" t="s">
        <v>1409</v>
      </c>
      <c r="E620" t="s">
        <v>1236</v>
      </c>
      <c r="F620" s="1" t="s">
        <v>295</v>
      </c>
      <c r="G620" s="9" t="s">
        <v>20</v>
      </c>
    </row>
    <row r="621" spans="1:7" x14ac:dyDescent="0.35">
      <c r="A621" t="s">
        <v>20</v>
      </c>
      <c r="B621" t="s">
        <v>2</v>
      </c>
      <c r="C621" t="s">
        <v>1410</v>
      </c>
      <c r="D621" t="s">
        <v>1411</v>
      </c>
      <c r="E621" t="s">
        <v>459</v>
      </c>
      <c r="F621" s="1" t="s">
        <v>295</v>
      </c>
      <c r="G621" s="9" t="s">
        <v>20</v>
      </c>
    </row>
    <row r="622" spans="1:7" x14ac:dyDescent="0.35">
      <c r="A622" t="s">
        <v>20</v>
      </c>
      <c r="B622" t="s">
        <v>2</v>
      </c>
      <c r="C622" t="s">
        <v>1412</v>
      </c>
      <c r="D622" t="s">
        <v>1413</v>
      </c>
      <c r="E622" t="s">
        <v>1302</v>
      </c>
      <c r="F622" s="1" t="s">
        <v>295</v>
      </c>
      <c r="G622" s="9" t="s">
        <v>20</v>
      </c>
    </row>
    <row r="623" spans="1:7" x14ac:dyDescent="0.35">
      <c r="A623" t="s">
        <v>20</v>
      </c>
      <c r="B623" t="s">
        <v>15</v>
      </c>
      <c r="C623" t="s">
        <v>1414</v>
      </c>
      <c r="D623" t="s">
        <v>1415</v>
      </c>
      <c r="E623" t="s">
        <v>1227</v>
      </c>
      <c r="F623" s="1" t="s">
        <v>295</v>
      </c>
      <c r="G623" s="9" t="s">
        <v>10</v>
      </c>
    </row>
    <row r="624" spans="1:7" x14ac:dyDescent="0.35">
      <c r="A624" t="s">
        <v>20</v>
      </c>
      <c r="B624" t="s">
        <v>3</v>
      </c>
      <c r="C624" t="s">
        <v>1416</v>
      </c>
      <c r="D624" t="s">
        <v>1417</v>
      </c>
      <c r="E624" t="s">
        <v>1362</v>
      </c>
      <c r="F624" s="1" t="s">
        <v>295</v>
      </c>
      <c r="G624" s="9" t="s">
        <v>20</v>
      </c>
    </row>
    <row r="625" spans="1:7" x14ac:dyDescent="0.35">
      <c r="A625" t="s">
        <v>20</v>
      </c>
      <c r="B625" t="s">
        <v>15</v>
      </c>
      <c r="C625" t="s">
        <v>1418</v>
      </c>
      <c r="D625" t="s">
        <v>1419</v>
      </c>
      <c r="E625" t="s">
        <v>1293</v>
      </c>
      <c r="F625" s="1" t="s">
        <v>295</v>
      </c>
      <c r="G625" s="9" t="s">
        <v>20</v>
      </c>
    </row>
    <row r="626" spans="1:7" x14ac:dyDescent="0.35">
      <c r="A626" t="s">
        <v>20</v>
      </c>
      <c r="B626" t="s">
        <v>2</v>
      </c>
      <c r="C626" t="s">
        <v>1420</v>
      </c>
      <c r="D626" t="s">
        <v>1421</v>
      </c>
      <c r="E626" t="s">
        <v>121</v>
      </c>
      <c r="F626" s="1" t="s">
        <v>295</v>
      </c>
      <c r="G626" s="9" t="s">
        <v>20</v>
      </c>
    </row>
    <row r="627" spans="1:7" x14ac:dyDescent="0.35">
      <c r="A627" t="s">
        <v>20</v>
      </c>
      <c r="B627" t="s">
        <v>2</v>
      </c>
      <c r="C627" t="s">
        <v>1422</v>
      </c>
      <c r="D627" t="s">
        <v>1423</v>
      </c>
      <c r="E627" t="s">
        <v>1424</v>
      </c>
      <c r="F627" s="1" t="s">
        <v>295</v>
      </c>
      <c r="G627" s="9" t="s">
        <v>20</v>
      </c>
    </row>
    <row r="628" spans="1:7" x14ac:dyDescent="0.35">
      <c r="A628" t="s">
        <v>20</v>
      </c>
      <c r="B628" t="s">
        <v>55</v>
      </c>
      <c r="C628" t="s">
        <v>1425</v>
      </c>
      <c r="D628" t="s">
        <v>1426</v>
      </c>
      <c r="E628" t="s">
        <v>1427</v>
      </c>
      <c r="F628" s="1" t="s">
        <v>295</v>
      </c>
      <c r="G628" s="9" t="s">
        <v>20</v>
      </c>
    </row>
    <row r="629" spans="1:7" x14ac:dyDescent="0.35">
      <c r="A629" t="s">
        <v>20</v>
      </c>
      <c r="B629" t="s">
        <v>2</v>
      </c>
      <c r="C629" t="s">
        <v>1428</v>
      </c>
      <c r="D629" t="s">
        <v>1429</v>
      </c>
      <c r="E629" t="s">
        <v>1253</v>
      </c>
      <c r="F629" s="1" t="s">
        <v>295</v>
      </c>
      <c r="G629" s="9" t="s">
        <v>20</v>
      </c>
    </row>
    <row r="630" spans="1:7" x14ac:dyDescent="0.35">
      <c r="A630" t="s">
        <v>20</v>
      </c>
      <c r="B630" t="s">
        <v>2</v>
      </c>
      <c r="C630" t="s">
        <v>1430</v>
      </c>
      <c r="D630" t="s">
        <v>1431</v>
      </c>
      <c r="E630" t="s">
        <v>1293</v>
      </c>
      <c r="F630" s="1" t="s">
        <v>295</v>
      </c>
      <c r="G630" s="9" t="s">
        <v>20</v>
      </c>
    </row>
    <row r="631" spans="1:7" x14ac:dyDescent="0.35">
      <c r="A631" t="s">
        <v>20</v>
      </c>
      <c r="B631" t="s">
        <v>21</v>
      </c>
      <c r="C631" t="s">
        <v>1432</v>
      </c>
      <c r="D631" t="s">
        <v>1433</v>
      </c>
      <c r="E631" t="s">
        <v>1434</v>
      </c>
      <c r="F631" s="1" t="s">
        <v>295</v>
      </c>
      <c r="G631" s="9" t="s">
        <v>20</v>
      </c>
    </row>
    <row r="632" spans="1:7" x14ac:dyDescent="0.35">
      <c r="A632" t="s">
        <v>20</v>
      </c>
      <c r="B632" t="s">
        <v>2</v>
      </c>
      <c r="C632" t="s">
        <v>1435</v>
      </c>
      <c r="D632" t="s">
        <v>1436</v>
      </c>
      <c r="E632" t="s">
        <v>1218</v>
      </c>
      <c r="F632" s="1" t="s">
        <v>295</v>
      </c>
      <c r="G632" s="9" t="s">
        <v>20</v>
      </c>
    </row>
    <row r="633" spans="1:7" x14ac:dyDescent="0.35">
      <c r="A633" t="s">
        <v>20</v>
      </c>
      <c r="B633" t="s">
        <v>2</v>
      </c>
      <c r="C633" t="s">
        <v>1437</v>
      </c>
      <c r="D633" t="s">
        <v>1438</v>
      </c>
      <c r="E633" t="s">
        <v>368</v>
      </c>
      <c r="F633" s="1" t="s">
        <v>295</v>
      </c>
      <c r="G633" s="9" t="s">
        <v>26</v>
      </c>
    </row>
    <row r="634" spans="1:7" x14ac:dyDescent="0.35">
      <c r="A634" t="s">
        <v>20</v>
      </c>
      <c r="B634" t="s">
        <v>2</v>
      </c>
      <c r="C634" t="s">
        <v>1439</v>
      </c>
      <c r="D634" t="s">
        <v>1440</v>
      </c>
      <c r="E634" t="s">
        <v>121</v>
      </c>
      <c r="F634" s="1" t="s">
        <v>295</v>
      </c>
      <c r="G634" s="9" t="s">
        <v>20</v>
      </c>
    </row>
    <row r="635" spans="1:7" x14ac:dyDescent="0.35">
      <c r="A635" t="s">
        <v>20</v>
      </c>
      <c r="B635" t="s">
        <v>3</v>
      </c>
      <c r="C635" t="s">
        <v>1441</v>
      </c>
      <c r="D635" t="s">
        <v>1442</v>
      </c>
      <c r="E635" t="s">
        <v>1293</v>
      </c>
      <c r="F635" s="1" t="s">
        <v>295</v>
      </c>
      <c r="G635" s="9" t="s">
        <v>20</v>
      </c>
    </row>
    <row r="636" spans="1:7" x14ac:dyDescent="0.35">
      <c r="A636" t="s">
        <v>20</v>
      </c>
      <c r="B636" t="s">
        <v>2</v>
      </c>
      <c r="C636" t="s">
        <v>1443</v>
      </c>
      <c r="D636" t="s">
        <v>1444</v>
      </c>
      <c r="E636" t="s">
        <v>1218</v>
      </c>
      <c r="F636" s="1" t="s">
        <v>295</v>
      </c>
      <c r="G636" s="9" t="s">
        <v>20</v>
      </c>
    </row>
    <row r="637" spans="1:7" x14ac:dyDescent="0.35">
      <c r="A637" t="s">
        <v>26</v>
      </c>
      <c r="B637" t="s">
        <v>2</v>
      </c>
      <c r="C637" t="s">
        <v>1445</v>
      </c>
      <c r="D637" t="s">
        <v>1446</v>
      </c>
      <c r="E637" t="s">
        <v>397</v>
      </c>
      <c r="F637" s="1" t="s">
        <v>307</v>
      </c>
      <c r="G637" s="9" t="s">
        <v>11</v>
      </c>
    </row>
    <row r="638" spans="1:7" x14ac:dyDescent="0.35">
      <c r="A638" t="s">
        <v>26</v>
      </c>
      <c r="B638" t="s">
        <v>2</v>
      </c>
      <c r="C638" t="s">
        <v>1447</v>
      </c>
      <c r="D638" t="s">
        <v>1448</v>
      </c>
      <c r="E638" t="s">
        <v>426</v>
      </c>
      <c r="F638" s="1" t="s">
        <v>307</v>
      </c>
      <c r="G638" s="9" t="s">
        <v>11</v>
      </c>
    </row>
    <row r="639" spans="1:7" x14ac:dyDescent="0.35">
      <c r="A639" t="s">
        <v>26</v>
      </c>
      <c r="B639" t="s">
        <v>2</v>
      </c>
      <c r="C639" t="s">
        <v>1449</v>
      </c>
      <c r="D639" t="s">
        <v>1450</v>
      </c>
      <c r="E639" t="s">
        <v>332</v>
      </c>
      <c r="F639" s="1" t="s">
        <v>307</v>
      </c>
      <c r="G639" s="9" t="s">
        <v>11</v>
      </c>
    </row>
    <row r="640" spans="1:7" x14ac:dyDescent="0.35">
      <c r="A640" t="s">
        <v>26</v>
      </c>
      <c r="B640" t="s">
        <v>2</v>
      </c>
      <c r="C640" t="s">
        <v>1451</v>
      </c>
      <c r="D640" t="s">
        <v>1452</v>
      </c>
      <c r="E640" t="s">
        <v>426</v>
      </c>
      <c r="F640" s="1" t="s">
        <v>307</v>
      </c>
      <c r="G640" s="9" t="s">
        <v>11</v>
      </c>
    </row>
    <row r="641" spans="1:7" x14ac:dyDescent="0.35">
      <c r="A641" t="s">
        <v>26</v>
      </c>
      <c r="B641" t="s">
        <v>33</v>
      </c>
      <c r="C641" t="s">
        <v>1453</v>
      </c>
      <c r="D641" t="s">
        <v>1454</v>
      </c>
      <c r="E641" t="s">
        <v>518</v>
      </c>
      <c r="F641" s="1" t="s">
        <v>307</v>
      </c>
      <c r="G641" s="9" t="s">
        <v>11</v>
      </c>
    </row>
    <row r="642" spans="1:7" x14ac:dyDescent="0.35">
      <c r="A642" t="s">
        <v>26</v>
      </c>
      <c r="B642" t="s">
        <v>2</v>
      </c>
      <c r="C642" t="s">
        <v>1455</v>
      </c>
      <c r="D642" t="s">
        <v>1454</v>
      </c>
      <c r="E642" t="s">
        <v>518</v>
      </c>
      <c r="F642" s="1" t="s">
        <v>307</v>
      </c>
      <c r="G642" s="9" t="s">
        <v>11</v>
      </c>
    </row>
    <row r="643" spans="1:7" x14ac:dyDescent="0.35">
      <c r="A643" t="s">
        <v>26</v>
      </c>
      <c r="B643" t="s">
        <v>2</v>
      </c>
      <c r="C643" t="s">
        <v>1456</v>
      </c>
      <c r="D643" t="s">
        <v>1457</v>
      </c>
      <c r="E643" t="s">
        <v>426</v>
      </c>
      <c r="F643" s="1" t="s">
        <v>307</v>
      </c>
      <c r="G643" s="9" t="s">
        <v>11</v>
      </c>
    </row>
    <row r="644" spans="1:7" x14ac:dyDescent="0.35">
      <c r="A644" t="s">
        <v>26</v>
      </c>
      <c r="B644" t="s">
        <v>2</v>
      </c>
      <c r="C644" t="s">
        <v>1458</v>
      </c>
      <c r="D644" t="s">
        <v>1459</v>
      </c>
      <c r="E644" t="s">
        <v>462</v>
      </c>
      <c r="F644" s="1" t="s">
        <v>307</v>
      </c>
      <c r="G644" s="9" t="s">
        <v>11</v>
      </c>
    </row>
    <row r="645" spans="1:7" x14ac:dyDescent="0.35">
      <c r="A645" t="s">
        <v>26</v>
      </c>
      <c r="B645" t="s">
        <v>3</v>
      </c>
      <c r="C645" t="s">
        <v>1460</v>
      </c>
      <c r="D645" t="s">
        <v>1461</v>
      </c>
      <c r="E645" t="s">
        <v>518</v>
      </c>
      <c r="F645" s="1" t="s">
        <v>307</v>
      </c>
      <c r="G645" s="9" t="s">
        <v>11</v>
      </c>
    </row>
    <row r="646" spans="1:7" x14ac:dyDescent="0.35">
      <c r="A646" t="s">
        <v>26</v>
      </c>
      <c r="B646" t="s">
        <v>13</v>
      </c>
      <c r="C646" t="s">
        <v>1462</v>
      </c>
      <c r="D646" t="s">
        <v>1463</v>
      </c>
      <c r="E646" t="s">
        <v>518</v>
      </c>
      <c r="F646" s="1" t="s">
        <v>307</v>
      </c>
      <c r="G646" s="9" t="s">
        <v>11</v>
      </c>
    </row>
    <row r="647" spans="1:7" x14ac:dyDescent="0.35">
      <c r="A647" t="s">
        <v>26</v>
      </c>
      <c r="B647" t="s">
        <v>2</v>
      </c>
      <c r="C647" t="s">
        <v>1464</v>
      </c>
      <c r="D647" t="s">
        <v>1465</v>
      </c>
      <c r="E647" t="s">
        <v>294</v>
      </c>
      <c r="F647" s="1" t="s">
        <v>307</v>
      </c>
      <c r="G647" s="9" t="s">
        <v>26</v>
      </c>
    </row>
    <row r="648" spans="1:7" x14ac:dyDescent="0.35">
      <c r="A648" t="s">
        <v>26</v>
      </c>
      <c r="B648" t="s">
        <v>2</v>
      </c>
      <c r="C648" t="s">
        <v>1466</v>
      </c>
      <c r="D648" t="s">
        <v>1467</v>
      </c>
      <c r="E648" t="s">
        <v>1468</v>
      </c>
      <c r="F648" s="1" t="s">
        <v>307</v>
      </c>
      <c r="G648" s="9" t="s">
        <v>11</v>
      </c>
    </row>
    <row r="649" spans="1:7" x14ac:dyDescent="0.35">
      <c r="A649" t="s">
        <v>26</v>
      </c>
      <c r="B649" t="s">
        <v>2</v>
      </c>
      <c r="C649" t="s">
        <v>1469</v>
      </c>
      <c r="D649" t="s">
        <v>1470</v>
      </c>
      <c r="E649" t="s">
        <v>374</v>
      </c>
      <c r="F649" s="1" t="s">
        <v>307</v>
      </c>
      <c r="G649" s="9" t="s">
        <v>11</v>
      </c>
    </row>
    <row r="650" spans="1:7" x14ac:dyDescent="0.35">
      <c r="A650" t="s">
        <v>26</v>
      </c>
      <c r="B650" t="s">
        <v>30</v>
      </c>
      <c r="C650" t="s">
        <v>1471</v>
      </c>
      <c r="D650" t="s">
        <v>1472</v>
      </c>
      <c r="E650" t="s">
        <v>306</v>
      </c>
      <c r="F650" s="1" t="s">
        <v>307</v>
      </c>
      <c r="G650" s="9" t="s">
        <v>11</v>
      </c>
    </row>
    <row r="651" spans="1:7" x14ac:dyDescent="0.35">
      <c r="A651" t="s">
        <v>26</v>
      </c>
      <c r="B651" t="s">
        <v>2</v>
      </c>
      <c r="C651" t="s">
        <v>1473</v>
      </c>
      <c r="D651" t="s">
        <v>1474</v>
      </c>
      <c r="E651" t="s">
        <v>426</v>
      </c>
      <c r="F651" s="1" t="s">
        <v>307</v>
      </c>
      <c r="G651" s="9" t="s">
        <v>11</v>
      </c>
    </row>
    <row r="652" spans="1:7" x14ac:dyDescent="0.35">
      <c r="A652" t="s">
        <v>26</v>
      </c>
      <c r="B652" t="s">
        <v>2</v>
      </c>
      <c r="C652" t="s">
        <v>1475</v>
      </c>
      <c r="D652" t="s">
        <v>1476</v>
      </c>
      <c r="E652" t="s">
        <v>1468</v>
      </c>
      <c r="F652" s="1" t="s">
        <v>307</v>
      </c>
      <c r="G652" s="9" t="s">
        <v>11</v>
      </c>
    </row>
    <row r="653" spans="1:7" x14ac:dyDescent="0.35">
      <c r="A653" t="s">
        <v>26</v>
      </c>
      <c r="B653" t="s">
        <v>2</v>
      </c>
      <c r="C653" t="s">
        <v>1477</v>
      </c>
      <c r="D653" t="s">
        <v>1478</v>
      </c>
      <c r="E653" t="s">
        <v>426</v>
      </c>
      <c r="F653" s="1" t="s">
        <v>307</v>
      </c>
      <c r="G653" s="9" t="s">
        <v>11</v>
      </c>
    </row>
    <row r="654" spans="1:7" x14ac:dyDescent="0.35">
      <c r="A654" t="s">
        <v>26</v>
      </c>
      <c r="B654" t="s">
        <v>3</v>
      </c>
      <c r="C654" t="s">
        <v>1479</v>
      </c>
      <c r="D654" t="s">
        <v>1480</v>
      </c>
      <c r="E654" t="s">
        <v>1481</v>
      </c>
      <c r="F654" s="1" t="s">
        <v>307</v>
      </c>
      <c r="G654" s="9" t="s">
        <v>11</v>
      </c>
    </row>
    <row r="655" spans="1:7" x14ac:dyDescent="0.35">
      <c r="A655" t="s">
        <v>26</v>
      </c>
      <c r="B655" t="s">
        <v>2</v>
      </c>
      <c r="C655" t="s">
        <v>1482</v>
      </c>
      <c r="D655" t="s">
        <v>1483</v>
      </c>
      <c r="E655" t="s">
        <v>294</v>
      </c>
      <c r="F655" s="1" t="s">
        <v>307</v>
      </c>
      <c r="G655" s="9" t="s">
        <v>26</v>
      </c>
    </row>
    <row r="656" spans="1:7" x14ac:dyDescent="0.35">
      <c r="A656" t="s">
        <v>26</v>
      </c>
      <c r="B656" t="s">
        <v>3</v>
      </c>
      <c r="C656" t="s">
        <v>1484</v>
      </c>
      <c r="D656" t="s">
        <v>1485</v>
      </c>
      <c r="E656" t="s">
        <v>426</v>
      </c>
      <c r="F656" s="1" t="s">
        <v>307</v>
      </c>
      <c r="G656" s="9" t="s">
        <v>11</v>
      </c>
    </row>
    <row r="657" spans="1:7" x14ac:dyDescent="0.35">
      <c r="A657" t="s">
        <v>26</v>
      </c>
      <c r="B657" t="s">
        <v>28</v>
      </c>
      <c r="C657" t="s">
        <v>1486</v>
      </c>
      <c r="D657" t="s">
        <v>1487</v>
      </c>
      <c r="E657" t="s">
        <v>391</v>
      </c>
      <c r="F657" s="1" t="s">
        <v>307</v>
      </c>
      <c r="G657" s="9" t="s">
        <v>11</v>
      </c>
    </row>
    <row r="658" spans="1:7" x14ac:dyDescent="0.35">
      <c r="A658" t="s">
        <v>26</v>
      </c>
      <c r="B658" t="s">
        <v>2</v>
      </c>
      <c r="C658" t="s">
        <v>1488</v>
      </c>
      <c r="D658" t="s">
        <v>1489</v>
      </c>
      <c r="E658" t="s">
        <v>1468</v>
      </c>
      <c r="F658" s="1" t="s">
        <v>307</v>
      </c>
      <c r="G658" s="9" t="s">
        <v>11</v>
      </c>
    </row>
    <row r="659" spans="1:7" x14ac:dyDescent="0.35">
      <c r="A659" t="s">
        <v>26</v>
      </c>
      <c r="B659" t="s">
        <v>3</v>
      </c>
      <c r="C659" t="s">
        <v>1490</v>
      </c>
      <c r="D659" t="s">
        <v>1491</v>
      </c>
      <c r="E659" t="s">
        <v>518</v>
      </c>
      <c r="F659" s="1" t="s">
        <v>307</v>
      </c>
      <c r="G659" s="9" t="s">
        <v>11</v>
      </c>
    </row>
    <row r="660" spans="1:7" x14ac:dyDescent="0.35">
      <c r="A660" t="s">
        <v>26</v>
      </c>
      <c r="B660" t="s">
        <v>2</v>
      </c>
      <c r="C660" t="s">
        <v>1492</v>
      </c>
      <c r="D660" t="s">
        <v>1493</v>
      </c>
      <c r="E660" t="s">
        <v>294</v>
      </c>
      <c r="F660" s="1" t="s">
        <v>307</v>
      </c>
      <c r="G660" s="9" t="s">
        <v>26</v>
      </c>
    </row>
    <row r="661" spans="1:7" x14ac:dyDescent="0.35">
      <c r="A661" t="s">
        <v>26</v>
      </c>
      <c r="B661" t="s">
        <v>15</v>
      </c>
      <c r="C661" t="s">
        <v>1494</v>
      </c>
      <c r="D661" t="s">
        <v>1495</v>
      </c>
      <c r="E661" t="s">
        <v>391</v>
      </c>
      <c r="F661" s="1" t="s">
        <v>307</v>
      </c>
      <c r="G661" s="9" t="s">
        <v>26</v>
      </c>
    </row>
    <row r="662" spans="1:7" x14ac:dyDescent="0.35">
      <c r="A662" t="s">
        <v>26</v>
      </c>
      <c r="B662" t="s">
        <v>2</v>
      </c>
      <c r="C662" t="s">
        <v>1496</v>
      </c>
      <c r="D662" t="s">
        <v>1497</v>
      </c>
      <c r="E662" t="s">
        <v>294</v>
      </c>
      <c r="F662" s="1" t="s">
        <v>307</v>
      </c>
      <c r="G662" s="9" t="s">
        <v>26</v>
      </c>
    </row>
    <row r="663" spans="1:7" x14ac:dyDescent="0.35">
      <c r="A663" t="s">
        <v>26</v>
      </c>
      <c r="B663" t="s">
        <v>2</v>
      </c>
      <c r="C663" t="s">
        <v>1498</v>
      </c>
      <c r="D663" t="s">
        <v>1499</v>
      </c>
      <c r="E663" t="s">
        <v>294</v>
      </c>
      <c r="F663" s="1" t="s">
        <v>307</v>
      </c>
      <c r="G663" s="9" t="s">
        <v>26</v>
      </c>
    </row>
    <row r="664" spans="1:7" x14ac:dyDescent="0.35">
      <c r="A664" t="s">
        <v>26</v>
      </c>
      <c r="B664" t="s">
        <v>2</v>
      </c>
      <c r="C664" t="s">
        <v>1500</v>
      </c>
      <c r="D664" t="s">
        <v>1501</v>
      </c>
      <c r="E664" t="s">
        <v>571</v>
      </c>
      <c r="F664" s="1" t="s">
        <v>307</v>
      </c>
      <c r="G664" s="9" t="s">
        <v>11</v>
      </c>
    </row>
    <row r="665" spans="1:7" x14ac:dyDescent="0.35">
      <c r="A665" t="s">
        <v>26</v>
      </c>
      <c r="B665" t="s">
        <v>3</v>
      </c>
      <c r="C665" t="s">
        <v>1502</v>
      </c>
      <c r="D665" t="s">
        <v>1503</v>
      </c>
      <c r="E665" t="s">
        <v>426</v>
      </c>
      <c r="F665" s="1" t="s">
        <v>307</v>
      </c>
      <c r="G665" s="9" t="s">
        <v>11</v>
      </c>
    </row>
    <row r="666" spans="1:7" x14ac:dyDescent="0.35">
      <c r="A666" t="s">
        <v>26</v>
      </c>
      <c r="B666" t="s">
        <v>15</v>
      </c>
      <c r="C666" t="s">
        <v>1504</v>
      </c>
      <c r="D666" t="s">
        <v>1505</v>
      </c>
      <c r="E666" t="s">
        <v>426</v>
      </c>
      <c r="F666" s="1" t="s">
        <v>307</v>
      </c>
      <c r="G666" s="9" t="s">
        <v>11</v>
      </c>
    </row>
    <row r="667" spans="1:7" x14ac:dyDescent="0.35">
      <c r="A667" t="s">
        <v>26</v>
      </c>
      <c r="B667" t="s">
        <v>21</v>
      </c>
      <c r="C667" t="s">
        <v>1506</v>
      </c>
      <c r="D667" t="s">
        <v>1507</v>
      </c>
      <c r="E667" t="s">
        <v>371</v>
      </c>
      <c r="F667" s="1" t="s">
        <v>307</v>
      </c>
      <c r="G667" s="9" t="s">
        <v>26</v>
      </c>
    </row>
    <row r="668" spans="1:7" x14ac:dyDescent="0.35">
      <c r="A668" t="s">
        <v>26</v>
      </c>
      <c r="B668" t="s">
        <v>15</v>
      </c>
      <c r="C668" t="s">
        <v>1508</v>
      </c>
      <c r="D668" t="s">
        <v>1509</v>
      </c>
      <c r="E668" t="s">
        <v>397</v>
      </c>
      <c r="F668" s="1" t="s">
        <v>307</v>
      </c>
      <c r="G668" s="9" t="s">
        <v>11</v>
      </c>
    </row>
    <row r="669" spans="1:7" x14ac:dyDescent="0.35">
      <c r="A669" t="s">
        <v>26</v>
      </c>
      <c r="B669" t="s">
        <v>2</v>
      </c>
      <c r="C669" t="s">
        <v>1510</v>
      </c>
      <c r="D669" t="s">
        <v>1511</v>
      </c>
      <c r="E669" t="s">
        <v>324</v>
      </c>
      <c r="F669" s="1" t="s">
        <v>307</v>
      </c>
      <c r="G669" s="9" t="s">
        <v>11</v>
      </c>
    </row>
    <row r="670" spans="1:7" x14ac:dyDescent="0.35">
      <c r="A670" t="s">
        <v>26</v>
      </c>
      <c r="B670" t="s">
        <v>2</v>
      </c>
      <c r="C670" t="s">
        <v>1512</v>
      </c>
      <c r="D670" t="s">
        <v>1513</v>
      </c>
      <c r="E670" t="s">
        <v>365</v>
      </c>
      <c r="F670" s="1" t="s">
        <v>307</v>
      </c>
      <c r="G670" s="9" t="s">
        <v>11</v>
      </c>
    </row>
    <row r="671" spans="1:7" x14ac:dyDescent="0.35">
      <c r="A671" t="s">
        <v>26</v>
      </c>
      <c r="B671" t="s">
        <v>2</v>
      </c>
      <c r="C671" t="s">
        <v>1514</v>
      </c>
      <c r="D671" t="s">
        <v>1515</v>
      </c>
      <c r="E671" t="s">
        <v>426</v>
      </c>
      <c r="F671" s="1" t="s">
        <v>307</v>
      </c>
      <c r="G671" s="9" t="s">
        <v>11</v>
      </c>
    </row>
    <row r="672" spans="1:7" x14ac:dyDescent="0.35">
      <c r="A672" t="s">
        <v>26</v>
      </c>
      <c r="B672" t="s">
        <v>2</v>
      </c>
      <c r="C672" t="s">
        <v>1516</v>
      </c>
      <c r="D672" t="s">
        <v>1517</v>
      </c>
      <c r="E672" t="s">
        <v>374</v>
      </c>
      <c r="F672" s="1" t="s">
        <v>307</v>
      </c>
      <c r="G672" s="9" t="s">
        <v>11</v>
      </c>
    </row>
    <row r="673" spans="1:7" x14ac:dyDescent="0.35">
      <c r="A673" t="s">
        <v>26</v>
      </c>
      <c r="B673" t="s">
        <v>21</v>
      </c>
      <c r="C673" t="s">
        <v>1518</v>
      </c>
      <c r="D673" t="s">
        <v>1519</v>
      </c>
      <c r="E673" t="s">
        <v>332</v>
      </c>
      <c r="F673" s="1" t="s">
        <v>307</v>
      </c>
      <c r="G673" s="9" t="s">
        <v>11</v>
      </c>
    </row>
    <row r="674" spans="1:7" x14ac:dyDescent="0.35">
      <c r="A674" t="s">
        <v>26</v>
      </c>
      <c r="B674" t="s">
        <v>2</v>
      </c>
      <c r="C674" t="s">
        <v>1520</v>
      </c>
      <c r="D674" t="s">
        <v>1521</v>
      </c>
      <c r="E674" t="s">
        <v>1522</v>
      </c>
      <c r="F674" s="1" t="s">
        <v>307</v>
      </c>
      <c r="G674" s="9" t="s">
        <v>26</v>
      </c>
    </row>
    <row r="675" spans="1:7" x14ac:dyDescent="0.35">
      <c r="A675" t="s">
        <v>26</v>
      </c>
      <c r="B675" t="s">
        <v>19</v>
      </c>
      <c r="C675" t="s">
        <v>1523</v>
      </c>
      <c r="D675" t="s">
        <v>1524</v>
      </c>
      <c r="E675" t="s">
        <v>306</v>
      </c>
      <c r="F675" s="1" t="s">
        <v>307</v>
      </c>
      <c r="G675" s="9" t="s">
        <v>11</v>
      </c>
    </row>
    <row r="676" spans="1:7" x14ac:dyDescent="0.35">
      <c r="A676" t="s">
        <v>26</v>
      </c>
      <c r="B676" t="s">
        <v>2</v>
      </c>
      <c r="C676" t="s">
        <v>1525</v>
      </c>
      <c r="D676" t="s">
        <v>1526</v>
      </c>
      <c r="E676" t="s">
        <v>374</v>
      </c>
      <c r="F676" s="1" t="s">
        <v>307</v>
      </c>
      <c r="G676" s="9" t="s">
        <v>11</v>
      </c>
    </row>
    <row r="677" spans="1:7" x14ac:dyDescent="0.35">
      <c r="A677" t="s">
        <v>26</v>
      </c>
      <c r="B677" t="s">
        <v>2</v>
      </c>
      <c r="C677" t="s">
        <v>1527</v>
      </c>
      <c r="D677" t="s">
        <v>1528</v>
      </c>
      <c r="E677" t="s">
        <v>1468</v>
      </c>
      <c r="F677" s="1" t="s">
        <v>307</v>
      </c>
      <c r="G677" s="9" t="s">
        <v>11</v>
      </c>
    </row>
    <row r="678" spans="1:7" x14ac:dyDescent="0.35">
      <c r="A678" t="s">
        <v>26</v>
      </c>
      <c r="B678" t="s">
        <v>2</v>
      </c>
      <c r="C678" t="s">
        <v>1529</v>
      </c>
      <c r="D678" t="s">
        <v>1530</v>
      </c>
      <c r="E678" t="s">
        <v>365</v>
      </c>
      <c r="F678" s="1" t="s">
        <v>307</v>
      </c>
      <c r="G678" s="9" t="s">
        <v>11</v>
      </c>
    </row>
    <row r="679" spans="1:7" x14ac:dyDescent="0.35">
      <c r="A679" t="s">
        <v>26</v>
      </c>
      <c r="B679" t="s">
        <v>2</v>
      </c>
      <c r="C679" t="s">
        <v>1531</v>
      </c>
      <c r="D679" t="s">
        <v>1532</v>
      </c>
      <c r="E679" t="s">
        <v>426</v>
      </c>
      <c r="F679" s="1" t="s">
        <v>307</v>
      </c>
      <c r="G679" s="9" t="s">
        <v>11</v>
      </c>
    </row>
    <row r="680" spans="1:7" x14ac:dyDescent="0.35">
      <c r="A680" t="s">
        <v>26</v>
      </c>
      <c r="B680" t="s">
        <v>2</v>
      </c>
      <c r="C680" t="s">
        <v>1533</v>
      </c>
      <c r="D680" t="s">
        <v>1534</v>
      </c>
      <c r="E680" t="s">
        <v>1481</v>
      </c>
      <c r="F680" s="1" t="s">
        <v>307</v>
      </c>
      <c r="G680" s="9" t="s">
        <v>26</v>
      </c>
    </row>
    <row r="681" spans="1:7" x14ac:dyDescent="0.35">
      <c r="A681" t="s">
        <v>26</v>
      </c>
      <c r="B681" t="s">
        <v>2</v>
      </c>
      <c r="C681" t="s">
        <v>1535</v>
      </c>
      <c r="D681" t="s">
        <v>1536</v>
      </c>
      <c r="E681" t="s">
        <v>426</v>
      </c>
      <c r="F681" s="1" t="s">
        <v>307</v>
      </c>
      <c r="G681" s="9" t="s">
        <v>11</v>
      </c>
    </row>
    <row r="682" spans="1:7" x14ac:dyDescent="0.35">
      <c r="A682" t="s">
        <v>26</v>
      </c>
      <c r="B682" t="s">
        <v>2</v>
      </c>
      <c r="C682" t="s">
        <v>1537</v>
      </c>
      <c r="D682" t="s">
        <v>1538</v>
      </c>
      <c r="E682" t="s">
        <v>426</v>
      </c>
      <c r="F682" s="1" t="s">
        <v>307</v>
      </c>
      <c r="G682" s="9" t="s">
        <v>11</v>
      </c>
    </row>
    <row r="683" spans="1:7" x14ac:dyDescent="0.35">
      <c r="A683" t="s">
        <v>26</v>
      </c>
      <c r="B683" t="s">
        <v>2</v>
      </c>
      <c r="C683" t="s">
        <v>1539</v>
      </c>
      <c r="D683" t="s">
        <v>1540</v>
      </c>
      <c r="E683" t="s">
        <v>343</v>
      </c>
      <c r="F683" s="1" t="s">
        <v>307</v>
      </c>
      <c r="G683" s="9" t="s">
        <v>11</v>
      </c>
    </row>
    <row r="684" spans="1:7" x14ac:dyDescent="0.35">
      <c r="A684" t="s">
        <v>26</v>
      </c>
      <c r="B684" t="s">
        <v>2</v>
      </c>
      <c r="C684" t="s">
        <v>1541</v>
      </c>
      <c r="D684" t="s">
        <v>1542</v>
      </c>
      <c r="E684" t="s">
        <v>426</v>
      </c>
      <c r="F684" s="1" t="s">
        <v>307</v>
      </c>
      <c r="G684" s="9" t="s">
        <v>11</v>
      </c>
    </row>
    <row r="685" spans="1:7" x14ac:dyDescent="0.35">
      <c r="A685" t="s">
        <v>26</v>
      </c>
      <c r="B685" t="s">
        <v>2</v>
      </c>
      <c r="C685" t="s">
        <v>1543</v>
      </c>
      <c r="D685" t="s">
        <v>1544</v>
      </c>
      <c r="E685" t="s">
        <v>1468</v>
      </c>
      <c r="F685" s="1" t="s">
        <v>307</v>
      </c>
      <c r="G685" s="9" t="s">
        <v>11</v>
      </c>
    </row>
    <row r="686" spans="1:7" x14ac:dyDescent="0.35">
      <c r="A686" t="s">
        <v>26</v>
      </c>
      <c r="B686" t="s">
        <v>15</v>
      </c>
      <c r="C686" t="s">
        <v>1545</v>
      </c>
      <c r="D686" t="s">
        <v>1546</v>
      </c>
      <c r="E686" t="s">
        <v>426</v>
      </c>
      <c r="F686" s="1" t="s">
        <v>307</v>
      </c>
      <c r="G686" s="9" t="s">
        <v>11</v>
      </c>
    </row>
    <row r="687" spans="1:7" x14ac:dyDescent="0.35">
      <c r="A687" t="s">
        <v>26</v>
      </c>
      <c r="B687" t="s">
        <v>2</v>
      </c>
      <c r="C687" t="s">
        <v>1547</v>
      </c>
      <c r="D687" t="s">
        <v>1548</v>
      </c>
      <c r="E687" t="s">
        <v>426</v>
      </c>
      <c r="F687" s="1" t="s">
        <v>307</v>
      </c>
      <c r="G687" s="9" t="s">
        <v>11</v>
      </c>
    </row>
    <row r="688" spans="1:7" x14ac:dyDescent="0.35">
      <c r="A688" t="s">
        <v>26</v>
      </c>
      <c r="B688" t="s">
        <v>2</v>
      </c>
      <c r="C688" t="s">
        <v>1549</v>
      </c>
      <c r="D688" t="s">
        <v>1550</v>
      </c>
      <c r="E688" t="s">
        <v>1215</v>
      </c>
      <c r="F688" s="1" t="s">
        <v>307</v>
      </c>
      <c r="G688" s="9" t="s">
        <v>11</v>
      </c>
    </row>
    <row r="689" spans="1:7" x14ac:dyDescent="0.35">
      <c r="A689" t="s">
        <v>26</v>
      </c>
      <c r="B689" t="s">
        <v>3</v>
      </c>
      <c r="C689" t="s">
        <v>1551</v>
      </c>
      <c r="D689" t="s">
        <v>1552</v>
      </c>
      <c r="E689" t="s">
        <v>343</v>
      </c>
      <c r="F689" s="1" t="s">
        <v>307</v>
      </c>
      <c r="G689" s="9" t="s">
        <v>11</v>
      </c>
    </row>
    <row r="690" spans="1:7" x14ac:dyDescent="0.35">
      <c r="A690" t="s">
        <v>26</v>
      </c>
      <c r="B690" t="s">
        <v>2</v>
      </c>
      <c r="C690" t="s">
        <v>1553</v>
      </c>
      <c r="D690" t="s">
        <v>1554</v>
      </c>
      <c r="E690" t="s">
        <v>294</v>
      </c>
      <c r="F690" s="1" t="s">
        <v>307</v>
      </c>
      <c r="G690" s="9" t="s">
        <v>26</v>
      </c>
    </row>
    <row r="691" spans="1:7" x14ac:dyDescent="0.35">
      <c r="A691" t="s">
        <v>26</v>
      </c>
      <c r="B691" t="s">
        <v>3</v>
      </c>
      <c r="C691" t="s">
        <v>1555</v>
      </c>
      <c r="D691" t="s">
        <v>1556</v>
      </c>
      <c r="E691" t="s">
        <v>429</v>
      </c>
      <c r="F691" s="1" t="s">
        <v>307</v>
      </c>
      <c r="G691" s="9" t="s">
        <v>23</v>
      </c>
    </row>
    <row r="692" spans="1:7" x14ac:dyDescent="0.35">
      <c r="A692" t="s">
        <v>26</v>
      </c>
      <c r="B692" t="s">
        <v>2</v>
      </c>
      <c r="C692" t="s">
        <v>1557</v>
      </c>
      <c r="D692" t="s">
        <v>1558</v>
      </c>
      <c r="E692" t="s">
        <v>1427</v>
      </c>
      <c r="F692" s="1" t="s">
        <v>307</v>
      </c>
      <c r="G692" s="9" t="s">
        <v>26</v>
      </c>
    </row>
    <row r="693" spans="1:7" x14ac:dyDescent="0.35">
      <c r="A693" t="s">
        <v>26</v>
      </c>
      <c r="B693" t="s">
        <v>2</v>
      </c>
      <c r="C693" t="s">
        <v>1559</v>
      </c>
      <c r="D693" t="s">
        <v>1560</v>
      </c>
      <c r="E693" t="s">
        <v>454</v>
      </c>
      <c r="F693" s="1" t="s">
        <v>307</v>
      </c>
      <c r="G693" s="9" t="s">
        <v>26</v>
      </c>
    </row>
    <row r="694" spans="1:7" x14ac:dyDescent="0.35">
      <c r="A694" t="s">
        <v>26</v>
      </c>
      <c r="B694" t="s">
        <v>2</v>
      </c>
      <c r="C694" t="s">
        <v>1561</v>
      </c>
      <c r="D694" t="s">
        <v>1562</v>
      </c>
      <c r="E694" t="s">
        <v>324</v>
      </c>
      <c r="F694" s="1" t="s">
        <v>307</v>
      </c>
      <c r="G694" s="9" t="s">
        <v>26</v>
      </c>
    </row>
    <row r="695" spans="1:7" x14ac:dyDescent="0.35">
      <c r="A695" t="s">
        <v>26</v>
      </c>
      <c r="B695" t="s">
        <v>2</v>
      </c>
      <c r="C695" t="s">
        <v>1563</v>
      </c>
      <c r="D695" t="s">
        <v>1564</v>
      </c>
      <c r="E695" t="s">
        <v>294</v>
      </c>
      <c r="F695" s="1" t="s">
        <v>307</v>
      </c>
      <c r="G695" s="9" t="s">
        <v>26</v>
      </c>
    </row>
    <row r="696" spans="1:7" x14ac:dyDescent="0.35">
      <c r="A696" t="s">
        <v>26</v>
      </c>
      <c r="B696" t="s">
        <v>2</v>
      </c>
      <c r="C696" t="s">
        <v>1565</v>
      </c>
      <c r="D696" t="s">
        <v>1566</v>
      </c>
      <c r="E696" t="s">
        <v>429</v>
      </c>
      <c r="F696" s="1" t="s">
        <v>307</v>
      </c>
      <c r="G696" s="9" t="s">
        <v>26</v>
      </c>
    </row>
    <row r="697" spans="1:7" x14ac:dyDescent="0.35">
      <c r="A697" t="s">
        <v>26</v>
      </c>
      <c r="B697" t="s">
        <v>3</v>
      </c>
      <c r="C697" t="s">
        <v>1567</v>
      </c>
      <c r="D697" t="s">
        <v>1568</v>
      </c>
      <c r="E697" t="s">
        <v>365</v>
      </c>
      <c r="F697" s="1" t="s">
        <v>307</v>
      </c>
      <c r="G697" s="9" t="s">
        <v>11</v>
      </c>
    </row>
    <row r="698" spans="1:7" x14ac:dyDescent="0.35">
      <c r="A698" t="s">
        <v>26</v>
      </c>
      <c r="B698" t="s">
        <v>2</v>
      </c>
      <c r="C698" t="s">
        <v>1569</v>
      </c>
      <c r="D698" t="s">
        <v>1570</v>
      </c>
      <c r="E698" t="s">
        <v>426</v>
      </c>
      <c r="F698" s="1" t="s">
        <v>307</v>
      </c>
      <c r="G698" s="9" t="s">
        <v>11</v>
      </c>
    </row>
    <row r="699" spans="1:7" x14ac:dyDescent="0.35">
      <c r="A699" t="s">
        <v>26</v>
      </c>
      <c r="B699" t="s">
        <v>2</v>
      </c>
      <c r="C699" t="s">
        <v>1571</v>
      </c>
      <c r="D699" t="s">
        <v>1572</v>
      </c>
      <c r="E699" t="s">
        <v>429</v>
      </c>
      <c r="F699" s="1" t="s">
        <v>307</v>
      </c>
      <c r="G699" s="9" t="s">
        <v>26</v>
      </c>
    </row>
    <row r="700" spans="1:7" x14ac:dyDescent="0.35">
      <c r="A700" t="s">
        <v>26</v>
      </c>
      <c r="B700" t="s">
        <v>30</v>
      </c>
      <c r="C700" t="s">
        <v>1573</v>
      </c>
      <c r="D700" t="s">
        <v>1574</v>
      </c>
      <c r="E700" t="s">
        <v>324</v>
      </c>
      <c r="F700" s="1" t="s">
        <v>307</v>
      </c>
      <c r="G700" s="9" t="s">
        <v>11</v>
      </c>
    </row>
    <row r="701" spans="1:7" x14ac:dyDescent="0.35">
      <c r="A701" t="s">
        <v>26</v>
      </c>
      <c r="B701" t="s">
        <v>3</v>
      </c>
      <c r="C701" t="s">
        <v>1575</v>
      </c>
      <c r="D701" t="s">
        <v>1576</v>
      </c>
      <c r="E701" t="s">
        <v>426</v>
      </c>
      <c r="F701" s="1" t="s">
        <v>307</v>
      </c>
      <c r="G701" s="9" t="s">
        <v>11</v>
      </c>
    </row>
    <row r="702" spans="1:7" x14ac:dyDescent="0.35">
      <c r="A702" t="s">
        <v>26</v>
      </c>
      <c r="B702" t="s">
        <v>2</v>
      </c>
      <c r="C702" t="s">
        <v>1577</v>
      </c>
      <c r="D702" t="s">
        <v>1578</v>
      </c>
      <c r="E702" t="s">
        <v>1481</v>
      </c>
      <c r="F702" s="1" t="s">
        <v>307</v>
      </c>
      <c r="G702" s="9" t="s">
        <v>26</v>
      </c>
    </row>
    <row r="703" spans="1:7" x14ac:dyDescent="0.35">
      <c r="A703" t="s">
        <v>26</v>
      </c>
      <c r="B703" t="s">
        <v>2</v>
      </c>
      <c r="C703" t="s">
        <v>1579</v>
      </c>
      <c r="D703" t="s">
        <v>1580</v>
      </c>
      <c r="E703" t="s">
        <v>1522</v>
      </c>
      <c r="F703" s="1" t="s">
        <v>307</v>
      </c>
      <c r="G703" s="9" t="s">
        <v>26</v>
      </c>
    </row>
    <row r="704" spans="1:7" x14ac:dyDescent="0.35">
      <c r="A704" t="s">
        <v>26</v>
      </c>
      <c r="B704" t="s">
        <v>2</v>
      </c>
      <c r="C704" t="s">
        <v>1581</v>
      </c>
      <c r="D704" t="s">
        <v>1582</v>
      </c>
      <c r="E704" t="s">
        <v>454</v>
      </c>
      <c r="F704" s="1" t="s">
        <v>307</v>
      </c>
      <c r="G704" s="9" t="s">
        <v>11</v>
      </c>
    </row>
    <row r="705" spans="1:7" x14ac:dyDescent="0.35">
      <c r="A705" t="s">
        <v>26</v>
      </c>
      <c r="B705" t="s">
        <v>2</v>
      </c>
      <c r="C705" t="s">
        <v>1583</v>
      </c>
      <c r="D705" t="s">
        <v>1584</v>
      </c>
      <c r="E705" t="s">
        <v>518</v>
      </c>
      <c r="F705" s="1" t="s">
        <v>307</v>
      </c>
      <c r="G705" s="9" t="s">
        <v>11</v>
      </c>
    </row>
    <row r="706" spans="1:7" x14ac:dyDescent="0.35">
      <c r="A706" t="s">
        <v>26</v>
      </c>
      <c r="B706" t="s">
        <v>2</v>
      </c>
      <c r="C706" t="s">
        <v>1585</v>
      </c>
      <c r="D706" t="s">
        <v>1586</v>
      </c>
      <c r="E706" t="s">
        <v>1481</v>
      </c>
      <c r="F706" s="1" t="s">
        <v>307</v>
      </c>
      <c r="G706" s="9" t="s">
        <v>11</v>
      </c>
    </row>
    <row r="707" spans="1:7" x14ac:dyDescent="0.35">
      <c r="A707" t="s">
        <v>26</v>
      </c>
      <c r="B707" t="s">
        <v>2</v>
      </c>
      <c r="C707" t="s">
        <v>1587</v>
      </c>
      <c r="D707" t="s">
        <v>1588</v>
      </c>
      <c r="E707" t="s">
        <v>426</v>
      </c>
      <c r="F707" s="1" t="s">
        <v>307</v>
      </c>
      <c r="G707" s="9" t="s">
        <v>11</v>
      </c>
    </row>
    <row r="708" spans="1:7" x14ac:dyDescent="0.35">
      <c r="A708" t="s">
        <v>26</v>
      </c>
      <c r="B708" t="s">
        <v>15</v>
      </c>
      <c r="C708" t="s">
        <v>1589</v>
      </c>
      <c r="D708" t="s">
        <v>1590</v>
      </c>
      <c r="E708" t="s">
        <v>1215</v>
      </c>
      <c r="F708" s="1" t="s">
        <v>307</v>
      </c>
      <c r="G708" s="9" t="s">
        <v>11</v>
      </c>
    </row>
    <row r="709" spans="1:7" x14ac:dyDescent="0.35">
      <c r="A709" t="s">
        <v>26</v>
      </c>
      <c r="B709" t="s">
        <v>2</v>
      </c>
      <c r="C709" t="s">
        <v>1591</v>
      </c>
      <c r="D709" t="s">
        <v>1592</v>
      </c>
      <c r="E709" t="s">
        <v>426</v>
      </c>
      <c r="F709" s="1" t="s">
        <v>307</v>
      </c>
      <c r="G709" s="9" t="s">
        <v>11</v>
      </c>
    </row>
    <row r="710" spans="1:7" x14ac:dyDescent="0.35">
      <c r="A710" t="s">
        <v>26</v>
      </c>
      <c r="B710" t="s">
        <v>2</v>
      </c>
      <c r="C710" t="s">
        <v>1593</v>
      </c>
      <c r="D710" t="s">
        <v>1594</v>
      </c>
      <c r="E710" t="s">
        <v>1481</v>
      </c>
      <c r="F710" s="1" t="s">
        <v>307</v>
      </c>
      <c r="G710" s="9" t="s">
        <v>26</v>
      </c>
    </row>
    <row r="711" spans="1:7" x14ac:dyDescent="0.35">
      <c r="A711" t="s">
        <v>26</v>
      </c>
      <c r="B711" t="s">
        <v>15</v>
      </c>
      <c r="C711" t="s">
        <v>1595</v>
      </c>
      <c r="D711" t="s">
        <v>1596</v>
      </c>
      <c r="E711" t="s">
        <v>1522</v>
      </c>
      <c r="F711" s="1" t="s">
        <v>307</v>
      </c>
      <c r="G711" s="9" t="s">
        <v>26</v>
      </c>
    </row>
    <row r="712" spans="1:7" x14ac:dyDescent="0.35">
      <c r="A712" t="s">
        <v>26</v>
      </c>
      <c r="B712" t="s">
        <v>2</v>
      </c>
      <c r="C712" t="s">
        <v>1597</v>
      </c>
      <c r="D712" t="s">
        <v>1598</v>
      </c>
      <c r="E712" t="s">
        <v>324</v>
      </c>
      <c r="F712" s="1" t="s">
        <v>307</v>
      </c>
      <c r="G712" s="9" t="s">
        <v>26</v>
      </c>
    </row>
    <row r="713" spans="1:7" x14ac:dyDescent="0.35">
      <c r="A713" t="s">
        <v>26</v>
      </c>
      <c r="B713" t="s">
        <v>16</v>
      </c>
      <c r="C713" t="s">
        <v>1599</v>
      </c>
      <c r="D713" t="s">
        <v>1600</v>
      </c>
      <c r="E713" t="s">
        <v>1215</v>
      </c>
      <c r="F713" s="1" t="s">
        <v>307</v>
      </c>
      <c r="G713" s="9" t="s">
        <v>11</v>
      </c>
    </row>
    <row r="714" spans="1:7" x14ac:dyDescent="0.35">
      <c r="A714" t="s">
        <v>26</v>
      </c>
      <c r="B714" t="s">
        <v>2</v>
      </c>
      <c r="C714" t="s">
        <v>1601</v>
      </c>
      <c r="D714" t="s">
        <v>1602</v>
      </c>
      <c r="E714" t="s">
        <v>324</v>
      </c>
      <c r="F714" s="1" t="s">
        <v>307</v>
      </c>
      <c r="G714" s="9" t="s">
        <v>26</v>
      </c>
    </row>
    <row r="715" spans="1:7" x14ac:dyDescent="0.35">
      <c r="A715" t="s">
        <v>26</v>
      </c>
      <c r="B715" t="s">
        <v>2</v>
      </c>
      <c r="C715" t="s">
        <v>1603</v>
      </c>
      <c r="D715" t="s">
        <v>1604</v>
      </c>
      <c r="E715" t="s">
        <v>374</v>
      </c>
      <c r="F715" s="1" t="s">
        <v>307</v>
      </c>
      <c r="G715" s="9" t="s">
        <v>11</v>
      </c>
    </row>
    <row r="716" spans="1:7" x14ac:dyDescent="0.35">
      <c r="A716" t="s">
        <v>26</v>
      </c>
      <c r="B716" t="s">
        <v>15</v>
      </c>
      <c r="C716" t="s">
        <v>1605</v>
      </c>
      <c r="D716" t="s">
        <v>1606</v>
      </c>
      <c r="E716" t="s">
        <v>426</v>
      </c>
      <c r="F716" s="1" t="s">
        <v>307</v>
      </c>
      <c r="G716" s="9" t="s">
        <v>11</v>
      </c>
    </row>
    <row r="717" spans="1:7" x14ac:dyDescent="0.35">
      <c r="A717" t="s">
        <v>26</v>
      </c>
      <c r="B717" t="s">
        <v>2</v>
      </c>
      <c r="C717" t="s">
        <v>1607</v>
      </c>
      <c r="D717" t="s">
        <v>1608</v>
      </c>
      <c r="E717" t="s">
        <v>426</v>
      </c>
      <c r="F717" s="1" t="s">
        <v>307</v>
      </c>
      <c r="G717" s="9" t="s">
        <v>11</v>
      </c>
    </row>
    <row r="718" spans="1:7" x14ac:dyDescent="0.35">
      <c r="A718" t="s">
        <v>26</v>
      </c>
      <c r="B718" t="s">
        <v>2</v>
      </c>
      <c r="C718" t="s">
        <v>1609</v>
      </c>
      <c r="D718" t="s">
        <v>1610</v>
      </c>
      <c r="E718" t="s">
        <v>1215</v>
      </c>
      <c r="F718" s="1" t="s">
        <v>307</v>
      </c>
      <c r="G718" s="9" t="s">
        <v>11</v>
      </c>
    </row>
    <row r="719" spans="1:7" x14ac:dyDescent="0.35">
      <c r="A719" t="s">
        <v>26</v>
      </c>
      <c r="B719" t="s">
        <v>2</v>
      </c>
      <c r="C719" t="s">
        <v>1611</v>
      </c>
      <c r="D719" t="s">
        <v>1612</v>
      </c>
      <c r="E719" t="s">
        <v>518</v>
      </c>
      <c r="F719" s="1" t="s">
        <v>307</v>
      </c>
      <c r="G719" s="9" t="s">
        <v>11</v>
      </c>
    </row>
    <row r="720" spans="1:7" x14ac:dyDescent="0.35">
      <c r="A720" t="s">
        <v>26</v>
      </c>
      <c r="B720" t="s">
        <v>3</v>
      </c>
      <c r="C720" t="s">
        <v>1613</v>
      </c>
      <c r="D720" t="s">
        <v>1614</v>
      </c>
      <c r="E720" t="s">
        <v>1427</v>
      </c>
      <c r="F720" s="1" t="s">
        <v>307</v>
      </c>
      <c r="G720" s="9" t="s">
        <v>11</v>
      </c>
    </row>
    <row r="721" spans="1:7" x14ac:dyDescent="0.35">
      <c r="A721" t="s">
        <v>26</v>
      </c>
      <c r="B721" t="s">
        <v>2</v>
      </c>
      <c r="C721" t="s">
        <v>1615</v>
      </c>
      <c r="D721" t="s">
        <v>1616</v>
      </c>
      <c r="E721" t="s">
        <v>397</v>
      </c>
      <c r="F721" s="1" t="s">
        <v>307</v>
      </c>
      <c r="G721" s="9" t="s">
        <v>11</v>
      </c>
    </row>
    <row r="722" spans="1:7" x14ac:dyDescent="0.35">
      <c r="A722" t="s">
        <v>26</v>
      </c>
      <c r="B722" t="s">
        <v>15</v>
      </c>
      <c r="C722" t="s">
        <v>1617</v>
      </c>
      <c r="D722" t="s">
        <v>1618</v>
      </c>
      <c r="E722" t="s">
        <v>518</v>
      </c>
      <c r="F722" s="1" t="s">
        <v>307</v>
      </c>
      <c r="G722" s="9" t="s">
        <v>11</v>
      </c>
    </row>
    <row r="723" spans="1:7" x14ac:dyDescent="0.35">
      <c r="A723" t="s">
        <v>26</v>
      </c>
      <c r="B723" t="s">
        <v>2</v>
      </c>
      <c r="C723" t="s">
        <v>1619</v>
      </c>
      <c r="D723" t="s">
        <v>1620</v>
      </c>
      <c r="E723" t="s">
        <v>324</v>
      </c>
      <c r="F723" s="1" t="s">
        <v>307</v>
      </c>
      <c r="G723" s="9" t="s">
        <v>11</v>
      </c>
    </row>
    <row r="724" spans="1:7" x14ac:dyDescent="0.35">
      <c r="A724" t="s">
        <v>26</v>
      </c>
      <c r="B724" t="s">
        <v>2</v>
      </c>
      <c r="C724" t="s">
        <v>1621</v>
      </c>
      <c r="D724" t="s">
        <v>1622</v>
      </c>
      <c r="E724" t="s">
        <v>1215</v>
      </c>
      <c r="F724" s="1" t="s">
        <v>307</v>
      </c>
      <c r="G724" s="9" t="s">
        <v>11</v>
      </c>
    </row>
    <row r="725" spans="1:7" x14ac:dyDescent="0.35">
      <c r="A725" t="s">
        <v>26</v>
      </c>
      <c r="B725" t="s">
        <v>2</v>
      </c>
      <c r="C725" t="s">
        <v>1623</v>
      </c>
      <c r="D725" t="s">
        <v>1624</v>
      </c>
      <c r="E725" t="s">
        <v>1481</v>
      </c>
      <c r="F725" s="1" t="s">
        <v>307</v>
      </c>
      <c r="G725" s="9" t="s">
        <v>11</v>
      </c>
    </row>
    <row r="726" spans="1:7" x14ac:dyDescent="0.35">
      <c r="A726" t="s">
        <v>26</v>
      </c>
      <c r="B726" t="s">
        <v>2</v>
      </c>
      <c r="C726" t="s">
        <v>1625</v>
      </c>
      <c r="D726" t="s">
        <v>1626</v>
      </c>
      <c r="E726" t="s">
        <v>343</v>
      </c>
      <c r="F726" s="1" t="s">
        <v>307</v>
      </c>
      <c r="G726" s="9" t="s">
        <v>11</v>
      </c>
    </row>
    <row r="727" spans="1:7" x14ac:dyDescent="0.35">
      <c r="A727" t="s">
        <v>26</v>
      </c>
      <c r="B727" t="s">
        <v>54</v>
      </c>
      <c r="C727" t="s">
        <v>1627</v>
      </c>
      <c r="D727" t="s">
        <v>1628</v>
      </c>
      <c r="E727" t="s">
        <v>1629</v>
      </c>
      <c r="F727" s="1" t="s">
        <v>307</v>
      </c>
      <c r="G727" s="9" t="s">
        <v>26</v>
      </c>
    </row>
    <row r="728" spans="1:7" x14ac:dyDescent="0.35">
      <c r="A728" t="s">
        <v>26</v>
      </c>
      <c r="B728" t="s">
        <v>32</v>
      </c>
      <c r="C728" t="s">
        <v>1630</v>
      </c>
      <c r="D728" t="s">
        <v>1631</v>
      </c>
      <c r="E728" t="s">
        <v>343</v>
      </c>
      <c r="F728" s="1" t="s">
        <v>307</v>
      </c>
      <c r="G728" s="9" t="s">
        <v>11</v>
      </c>
    </row>
    <row r="729" spans="1:7" x14ac:dyDescent="0.35">
      <c r="A729" t="s">
        <v>26</v>
      </c>
      <c r="B729" t="s">
        <v>2</v>
      </c>
      <c r="C729" t="s">
        <v>1632</v>
      </c>
      <c r="D729" t="s">
        <v>1633</v>
      </c>
      <c r="E729" t="s">
        <v>426</v>
      </c>
      <c r="F729" s="1" t="s">
        <v>307</v>
      </c>
      <c r="G729" s="9" t="s">
        <v>11</v>
      </c>
    </row>
    <row r="730" spans="1:7" x14ac:dyDescent="0.35">
      <c r="A730" t="s">
        <v>26</v>
      </c>
      <c r="B730" t="s">
        <v>2</v>
      </c>
      <c r="C730" t="s">
        <v>1634</v>
      </c>
      <c r="D730" t="s">
        <v>1635</v>
      </c>
      <c r="E730" t="s">
        <v>324</v>
      </c>
      <c r="F730" s="1" t="s">
        <v>307</v>
      </c>
      <c r="G730" s="9" t="s">
        <v>26</v>
      </c>
    </row>
    <row r="731" spans="1:7" x14ac:dyDescent="0.35">
      <c r="A731" t="s">
        <v>26</v>
      </c>
      <c r="B731" t="s">
        <v>2</v>
      </c>
      <c r="C731" t="s">
        <v>1636</v>
      </c>
      <c r="D731" t="s">
        <v>1637</v>
      </c>
      <c r="E731" t="s">
        <v>397</v>
      </c>
      <c r="F731" s="1" t="s">
        <v>307</v>
      </c>
      <c r="G731" s="9" t="s">
        <v>11</v>
      </c>
    </row>
    <row r="732" spans="1:7" x14ac:dyDescent="0.35">
      <c r="A732" t="s">
        <v>26</v>
      </c>
      <c r="B732" t="s">
        <v>15</v>
      </c>
      <c r="C732" t="s">
        <v>1638</v>
      </c>
      <c r="D732" t="s">
        <v>1639</v>
      </c>
      <c r="E732" t="s">
        <v>426</v>
      </c>
      <c r="F732" s="1" t="s">
        <v>307</v>
      </c>
      <c r="G732" s="9" t="s">
        <v>26</v>
      </c>
    </row>
    <row r="733" spans="1:7" x14ac:dyDescent="0.35">
      <c r="A733" t="s">
        <v>26</v>
      </c>
      <c r="B733" t="s">
        <v>25</v>
      </c>
      <c r="C733" t="s">
        <v>1640</v>
      </c>
      <c r="D733" t="s">
        <v>1641</v>
      </c>
      <c r="E733">
        <v>90065</v>
      </c>
      <c r="F733" s="1" t="s">
        <v>307</v>
      </c>
      <c r="G733" s="9" t="s">
        <v>11</v>
      </c>
    </row>
    <row r="734" spans="1:7" x14ac:dyDescent="0.35">
      <c r="A734" t="s">
        <v>26</v>
      </c>
      <c r="B734" t="s">
        <v>2</v>
      </c>
      <c r="C734" t="s">
        <v>1642</v>
      </c>
      <c r="D734" t="s">
        <v>1643</v>
      </c>
      <c r="E734" t="s">
        <v>426</v>
      </c>
      <c r="F734" s="1" t="s">
        <v>307</v>
      </c>
      <c r="G734" s="9" t="s">
        <v>11</v>
      </c>
    </row>
    <row r="735" spans="1:7" x14ac:dyDescent="0.35">
      <c r="A735" t="s">
        <v>26</v>
      </c>
      <c r="B735" t="s">
        <v>2</v>
      </c>
      <c r="C735" t="s">
        <v>1644</v>
      </c>
      <c r="D735" t="s">
        <v>1645</v>
      </c>
      <c r="E735" t="s">
        <v>454</v>
      </c>
      <c r="F735" s="1" t="s">
        <v>307</v>
      </c>
      <c r="G735" s="9" t="s">
        <v>11</v>
      </c>
    </row>
    <row r="736" spans="1:7" x14ac:dyDescent="0.35">
      <c r="A736" t="s">
        <v>26</v>
      </c>
      <c r="B736" t="s">
        <v>2</v>
      </c>
      <c r="C736" t="s">
        <v>1646</v>
      </c>
      <c r="D736" t="s">
        <v>1647</v>
      </c>
      <c r="E736" t="s">
        <v>518</v>
      </c>
      <c r="F736" s="1" t="s">
        <v>307</v>
      </c>
      <c r="G736" s="9" t="s">
        <v>11</v>
      </c>
    </row>
    <row r="737" spans="1:7" x14ac:dyDescent="0.35">
      <c r="A737" t="s">
        <v>26</v>
      </c>
      <c r="B737" t="s">
        <v>3</v>
      </c>
      <c r="C737" t="s">
        <v>1648</v>
      </c>
      <c r="D737" t="s">
        <v>1649</v>
      </c>
      <c r="E737" t="s">
        <v>294</v>
      </c>
      <c r="F737" s="1" t="s">
        <v>307</v>
      </c>
      <c r="G737" s="9" t="s">
        <v>11</v>
      </c>
    </row>
    <row r="738" spans="1:7" x14ac:dyDescent="0.35">
      <c r="A738" t="s">
        <v>26</v>
      </c>
      <c r="B738" t="s">
        <v>2</v>
      </c>
      <c r="C738" t="s">
        <v>1650</v>
      </c>
      <c r="D738" t="s">
        <v>1651</v>
      </c>
      <c r="E738" t="s">
        <v>426</v>
      </c>
      <c r="F738" s="1" t="s">
        <v>307</v>
      </c>
      <c r="G738" s="9" t="s">
        <v>11</v>
      </c>
    </row>
    <row r="739" spans="1:7" x14ac:dyDescent="0.35">
      <c r="A739" t="s">
        <v>26</v>
      </c>
      <c r="B739" t="s">
        <v>2</v>
      </c>
      <c r="C739" t="s">
        <v>1652</v>
      </c>
      <c r="D739" t="s">
        <v>1653</v>
      </c>
      <c r="E739" t="s">
        <v>518</v>
      </c>
      <c r="F739" s="1" t="s">
        <v>307</v>
      </c>
      <c r="G739" s="9" t="s">
        <v>11</v>
      </c>
    </row>
    <row r="740" spans="1:7" x14ac:dyDescent="0.35">
      <c r="A740" t="s">
        <v>26</v>
      </c>
      <c r="B740" t="s">
        <v>15</v>
      </c>
      <c r="C740" t="s">
        <v>1654</v>
      </c>
      <c r="D740" t="s">
        <v>1655</v>
      </c>
      <c r="E740" t="s">
        <v>518</v>
      </c>
      <c r="F740" s="1" t="s">
        <v>307</v>
      </c>
      <c r="G740" s="9" t="s">
        <v>11</v>
      </c>
    </row>
    <row r="741" spans="1:7" x14ac:dyDescent="0.35">
      <c r="A741" t="s">
        <v>26</v>
      </c>
      <c r="B741" t="s">
        <v>2</v>
      </c>
      <c r="C741" t="s">
        <v>1656</v>
      </c>
      <c r="D741" t="s">
        <v>1657</v>
      </c>
      <c r="E741" t="s">
        <v>1215</v>
      </c>
      <c r="F741" s="1" t="s">
        <v>307</v>
      </c>
      <c r="G741" s="9" t="s">
        <v>11</v>
      </c>
    </row>
    <row r="742" spans="1:7" x14ac:dyDescent="0.35">
      <c r="A742" t="s">
        <v>26</v>
      </c>
      <c r="B742" t="s">
        <v>2</v>
      </c>
      <c r="C742" t="s">
        <v>1658</v>
      </c>
      <c r="D742" t="s">
        <v>1659</v>
      </c>
      <c r="E742" t="s">
        <v>454</v>
      </c>
      <c r="F742" s="1" t="s">
        <v>307</v>
      </c>
      <c r="G742" s="9" t="s">
        <v>11</v>
      </c>
    </row>
  </sheetData>
  <autoFilter ref="A1:G742" xr:uid="{3C4FC06F-40A8-4BA9-B8E2-7886A5BE90CB}">
    <sortState xmlns:xlrd2="http://schemas.microsoft.com/office/spreadsheetml/2017/richdata2" ref="A2:G742">
      <sortCondition ref="A1:A742"/>
    </sortState>
  </autoFilter>
  <printOptions gridLines="1"/>
  <pageMargins left="0.5" right="0" top="0.75" bottom="0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8DB45-96B5-4489-A5F9-3E5667FDB694}">
  <sheetPr>
    <tabColor theme="9" tint="0.59999389629810485"/>
  </sheetPr>
  <dimension ref="A1:ST1322"/>
  <sheetViews>
    <sheetView tabSelected="1" zoomScaleNormal="100" workbookViewId="0">
      <pane ySplit="2" topLeftCell="A355" activePane="bottomLeft" state="frozen"/>
      <selection activeCell="E1" sqref="E1"/>
      <selection pane="bottomLeft" activeCell="C356" sqref="C356"/>
    </sheetView>
  </sheetViews>
  <sheetFormatPr defaultColWidth="9.1796875" defaultRowHeight="15" customHeight="1" x14ac:dyDescent="0.3"/>
  <cols>
    <col min="1" max="1" width="9.1796875" style="24" customWidth="1"/>
    <col min="2" max="2" width="8.7265625" style="24" customWidth="1"/>
    <col min="3" max="3" width="10" style="24" bestFit="1" customWidth="1"/>
    <col min="4" max="4" width="34.26953125" style="25" customWidth="1"/>
    <col min="5" max="5" width="30.26953125" style="26" bestFit="1" customWidth="1"/>
    <col min="6" max="6" width="9.453125" style="24" customWidth="1"/>
    <col min="7" max="7" width="8.1796875" style="24" customWidth="1"/>
    <col min="8" max="8" width="14.1796875" style="27" customWidth="1"/>
    <col min="9" max="9" width="36.453125" style="25" bestFit="1" customWidth="1"/>
    <col min="10" max="10" width="24.26953125" style="29" customWidth="1"/>
    <col min="11" max="11" width="18.1796875" style="28" customWidth="1"/>
    <col min="12" max="12" width="19.26953125" style="19" bestFit="1" customWidth="1"/>
    <col min="13" max="13" width="9.453125" style="19" bestFit="1" customWidth="1"/>
    <col min="14" max="14" width="13.26953125" style="19" bestFit="1" customWidth="1"/>
    <col min="15" max="15" width="11.1796875" style="19" bestFit="1" customWidth="1"/>
    <col min="16" max="16" width="13.1796875" style="19" bestFit="1" customWidth="1"/>
    <col min="17" max="17" width="13.54296875" style="19" bestFit="1" customWidth="1"/>
    <col min="18" max="18" width="24.7265625" style="19" bestFit="1" customWidth="1"/>
    <col min="19" max="19" width="11.54296875" style="19" bestFit="1" customWidth="1"/>
    <col min="20" max="20" width="9.7265625" style="19" bestFit="1" customWidth="1"/>
    <col min="21" max="21" width="9.81640625" style="19" bestFit="1" customWidth="1"/>
    <col min="22" max="22" width="13.7265625" style="19" bestFit="1" customWidth="1"/>
    <col min="23" max="23" width="14.26953125" style="19" bestFit="1" customWidth="1"/>
    <col min="24" max="24" width="7.54296875" style="19" bestFit="1" customWidth="1"/>
    <col min="25" max="25" width="12.7265625" style="19" bestFit="1" customWidth="1"/>
    <col min="26" max="26" width="11.26953125" style="19" bestFit="1" customWidth="1"/>
    <col min="27" max="27" width="13.26953125" style="19" bestFit="1" customWidth="1"/>
    <col min="28" max="28" width="15.81640625" style="19" bestFit="1" customWidth="1"/>
    <col min="29" max="29" width="12.7265625" style="19" bestFit="1" customWidth="1"/>
    <col min="30" max="30" width="12.54296875" style="19" bestFit="1" customWidth="1"/>
    <col min="31" max="31" width="12.453125" style="19" bestFit="1" customWidth="1"/>
    <col min="32" max="32" width="15.26953125" style="19" bestFit="1" customWidth="1"/>
    <col min="33" max="33" width="12.453125" style="19" bestFit="1" customWidth="1"/>
    <col min="34" max="34" width="13.26953125" style="19" bestFit="1" customWidth="1"/>
    <col min="35" max="35" width="13.7265625" style="19" bestFit="1" customWidth="1"/>
    <col min="36" max="36" width="10.7265625" style="19" bestFit="1" customWidth="1"/>
    <col min="37" max="37" width="12.26953125" style="19" bestFit="1" customWidth="1"/>
    <col min="38" max="39" width="12.7265625" style="19" bestFit="1" customWidth="1"/>
    <col min="40" max="40" width="28" style="19" bestFit="1" customWidth="1"/>
    <col min="41" max="41" width="8.26953125" style="19" bestFit="1" customWidth="1"/>
    <col min="42" max="42" width="10.1796875" style="19" bestFit="1" customWidth="1"/>
    <col min="43" max="43" width="14.26953125" style="19" bestFit="1" customWidth="1"/>
    <col min="44" max="44" width="21.453125" style="19" bestFit="1" customWidth="1"/>
    <col min="45" max="45" width="9.26953125" style="19" bestFit="1" customWidth="1"/>
    <col min="46" max="46" width="17.81640625" style="19" bestFit="1" customWidth="1"/>
    <col min="47" max="47" width="12.26953125" style="19" bestFit="1" customWidth="1"/>
    <col min="48" max="48" width="12.7265625" style="19" bestFit="1" customWidth="1"/>
    <col min="49" max="49" width="12.26953125" style="19" bestFit="1" customWidth="1"/>
    <col min="50" max="50" width="12.54296875" style="19" bestFit="1" customWidth="1"/>
    <col min="51" max="51" width="34.453125" style="19" bestFit="1" customWidth="1"/>
    <col min="52" max="52" width="9.81640625" style="19" bestFit="1" customWidth="1"/>
    <col min="53" max="53" width="30.81640625" style="19" bestFit="1" customWidth="1"/>
    <col min="54" max="54" width="9" style="19" bestFit="1" customWidth="1"/>
    <col min="55" max="55" width="9.26953125" style="19" bestFit="1" customWidth="1"/>
    <col min="56" max="56" width="25.54296875" style="19" bestFit="1" customWidth="1"/>
    <col min="57" max="57" width="18.26953125" style="19" bestFit="1" customWidth="1"/>
    <col min="58" max="58" width="27.7265625" style="19" bestFit="1" customWidth="1"/>
    <col min="59" max="59" width="36.453125" style="19" bestFit="1" customWidth="1"/>
    <col min="60" max="60" width="28.81640625" style="19" bestFit="1" customWidth="1"/>
    <col min="61" max="61" width="11.7265625" style="19" bestFit="1" customWidth="1"/>
    <col min="62" max="62" width="12.7265625" style="19" bestFit="1" customWidth="1"/>
    <col min="63" max="63" width="17.7265625" style="19" bestFit="1" customWidth="1"/>
    <col min="64" max="64" width="14.26953125" style="19" bestFit="1" customWidth="1"/>
    <col min="65" max="65" width="13.453125" style="19" bestFit="1" customWidth="1"/>
    <col min="66" max="66" width="11.7265625" style="19" bestFit="1" customWidth="1"/>
    <col min="67" max="67" width="19.1796875" style="19" bestFit="1" customWidth="1"/>
    <col min="68" max="68" width="15.26953125" style="19" bestFit="1" customWidth="1"/>
    <col min="69" max="69" width="9.7265625" style="19" bestFit="1" customWidth="1"/>
    <col min="70" max="70" width="10.1796875" style="19" bestFit="1" customWidth="1"/>
    <col min="71" max="71" width="9.26953125" style="19" bestFit="1" customWidth="1"/>
    <col min="72" max="72" width="17.453125" style="19" bestFit="1" customWidth="1"/>
    <col min="73" max="73" width="11" style="19" bestFit="1" customWidth="1"/>
    <col min="74" max="74" width="10.54296875" style="19" bestFit="1" customWidth="1"/>
    <col min="75" max="75" width="19.26953125" style="19" bestFit="1" customWidth="1"/>
    <col min="76" max="76" width="24.7265625" style="19" bestFit="1" customWidth="1"/>
    <col min="77" max="77" width="8" style="19" bestFit="1" customWidth="1"/>
    <col min="78" max="78" width="11.54296875" style="19" bestFit="1" customWidth="1"/>
    <col min="79" max="79" width="12.26953125" style="19" bestFit="1" customWidth="1"/>
    <col min="80" max="80" width="38.54296875" style="19" bestFit="1" customWidth="1"/>
    <col min="81" max="81" width="23.1796875" style="19" bestFit="1" customWidth="1"/>
    <col min="82" max="82" width="11.26953125" style="19" bestFit="1" customWidth="1"/>
    <col min="83" max="83" width="15.7265625" style="19" bestFit="1" customWidth="1"/>
    <col min="84" max="84" width="25.7265625" style="19" bestFit="1" customWidth="1"/>
    <col min="85" max="85" width="12" style="19" bestFit="1" customWidth="1"/>
    <col min="86" max="86" width="13.1796875" style="19" bestFit="1" customWidth="1"/>
    <col min="87" max="87" width="13" style="19" bestFit="1" customWidth="1"/>
    <col min="88" max="88" width="10.7265625" style="19" bestFit="1" customWidth="1"/>
    <col min="89" max="89" width="15.26953125" style="19" bestFit="1" customWidth="1"/>
    <col min="90" max="90" width="12.26953125" style="19" bestFit="1" customWidth="1"/>
    <col min="91" max="91" width="21.453125" style="19" bestFit="1" customWidth="1"/>
    <col min="92" max="92" width="13" style="19" bestFit="1" customWidth="1"/>
    <col min="93" max="93" width="20.1796875" style="19" bestFit="1" customWidth="1"/>
    <col min="94" max="94" width="11.7265625" style="19" bestFit="1" customWidth="1"/>
    <col min="95" max="95" width="12.7265625" style="19" bestFit="1" customWidth="1"/>
    <col min="96" max="96" width="14.7265625" style="19" bestFit="1" customWidth="1"/>
    <col min="97" max="97" width="10.453125" style="19" bestFit="1" customWidth="1"/>
    <col min="98" max="98" width="11.1796875" style="19" bestFit="1" customWidth="1"/>
    <col min="99" max="99" width="22.453125" style="19" bestFit="1" customWidth="1"/>
    <col min="100" max="100" width="15.7265625" style="19" bestFit="1" customWidth="1"/>
    <col min="101" max="101" width="11.1796875" style="19" bestFit="1" customWidth="1"/>
    <col min="102" max="102" width="16.26953125" style="19" bestFit="1" customWidth="1"/>
    <col min="103" max="103" width="15.81640625" style="19" bestFit="1" customWidth="1"/>
    <col min="104" max="104" width="27.54296875" style="19" bestFit="1" customWidth="1"/>
    <col min="105" max="105" width="15.81640625" style="19" bestFit="1" customWidth="1"/>
    <col min="106" max="106" width="11" style="19" bestFit="1" customWidth="1"/>
    <col min="107" max="107" width="12" style="19" bestFit="1" customWidth="1"/>
    <col min="108" max="108" width="11.1796875" style="19" bestFit="1" customWidth="1"/>
    <col min="109" max="109" width="11.453125" style="19" bestFit="1" customWidth="1"/>
    <col min="110" max="110" width="11.26953125" style="19" bestFit="1" customWidth="1"/>
    <col min="111" max="111" width="8.26953125" style="19" bestFit="1" customWidth="1"/>
    <col min="112" max="112" width="8.81640625" style="19" bestFit="1" customWidth="1"/>
    <col min="113" max="113" width="35.26953125" style="19" bestFit="1" customWidth="1"/>
    <col min="114" max="114" width="12.453125" style="19" bestFit="1" customWidth="1"/>
    <col min="115" max="115" width="10.54296875" style="19" bestFit="1" customWidth="1"/>
    <col min="116" max="116" width="10.81640625" style="19" bestFit="1" customWidth="1"/>
    <col min="117" max="117" width="14.81640625" style="19" bestFit="1" customWidth="1"/>
    <col min="118" max="118" width="18.81640625" style="19" bestFit="1" customWidth="1"/>
    <col min="119" max="119" width="21.1796875" style="19" bestFit="1" customWidth="1"/>
    <col min="120" max="120" width="21.54296875" style="19" bestFit="1" customWidth="1"/>
    <col min="121" max="121" width="17.1796875" style="19" bestFit="1" customWidth="1"/>
    <col min="122" max="122" width="17.7265625" style="19" bestFit="1" customWidth="1"/>
    <col min="123" max="123" width="20.54296875" style="19" bestFit="1" customWidth="1"/>
    <col min="124" max="124" width="17.7265625" style="19" bestFit="1" customWidth="1"/>
    <col min="125" max="125" width="11.7265625" style="19" bestFit="1" customWidth="1"/>
    <col min="126" max="126" width="13.7265625" style="19" bestFit="1" customWidth="1"/>
    <col min="127" max="127" width="9" style="19" bestFit="1" customWidth="1"/>
    <col min="128" max="128" width="9.26953125" style="19" bestFit="1" customWidth="1"/>
    <col min="129" max="129" width="11.26953125" style="19" bestFit="1" customWidth="1"/>
    <col min="130" max="130" width="21.26953125" style="19" bestFit="1" customWidth="1"/>
    <col min="131" max="131" width="10" style="19" bestFit="1" customWidth="1"/>
    <col min="132" max="132" width="31.54296875" style="19" bestFit="1" customWidth="1"/>
    <col min="133" max="133" width="11.7265625" style="19" bestFit="1" customWidth="1"/>
    <col min="134" max="134" width="12.26953125" style="19" bestFit="1" customWidth="1"/>
    <col min="135" max="135" width="32" style="19" bestFit="1" customWidth="1"/>
    <col min="136" max="136" width="14.1796875" style="19" bestFit="1" customWidth="1"/>
    <col min="137" max="137" width="9.7265625" style="19" bestFit="1" customWidth="1"/>
    <col min="138" max="138" width="14.1796875" style="19" bestFit="1" customWidth="1"/>
    <col min="139" max="139" width="7" style="19" bestFit="1" customWidth="1"/>
    <col min="140" max="140" width="22.453125" style="19" bestFit="1" customWidth="1"/>
    <col min="141" max="141" width="10.26953125" style="19" bestFit="1" customWidth="1"/>
    <col min="142" max="142" width="21.453125" style="19" bestFit="1" customWidth="1"/>
    <col min="143" max="143" width="11.81640625" style="19" bestFit="1" customWidth="1"/>
    <col min="144" max="144" width="12.7265625" style="19" bestFit="1" customWidth="1"/>
    <col min="145" max="145" width="23.7265625" style="19" bestFit="1" customWidth="1"/>
    <col min="146" max="146" width="8.54296875" style="19" bestFit="1" customWidth="1"/>
    <col min="147" max="147" width="14.7265625" style="19" bestFit="1" customWidth="1"/>
    <col min="148" max="148" width="11" style="19" bestFit="1" customWidth="1"/>
    <col min="149" max="149" width="11.26953125" style="19" bestFit="1" customWidth="1"/>
    <col min="150" max="150" width="18.54296875" style="19" bestFit="1" customWidth="1"/>
    <col min="151" max="151" width="35.26953125" style="19" bestFit="1" customWidth="1"/>
    <col min="152" max="152" width="16.7265625" style="19" bestFit="1" customWidth="1"/>
    <col min="153" max="153" width="8.7265625" style="19" bestFit="1" customWidth="1"/>
    <col min="154" max="154" width="7.81640625" style="19" bestFit="1" customWidth="1"/>
    <col min="155" max="155" width="12.453125" style="19" bestFit="1" customWidth="1"/>
    <col min="156" max="156" width="15.26953125" style="19" bestFit="1" customWidth="1"/>
    <col min="157" max="157" width="9.81640625" style="19" bestFit="1" customWidth="1"/>
    <col min="158" max="158" width="10.54296875" style="19" bestFit="1" customWidth="1"/>
    <col min="159" max="159" width="36.81640625" style="19" bestFit="1" customWidth="1"/>
    <col min="160" max="160" width="14.1796875" style="19" bestFit="1" customWidth="1"/>
    <col min="161" max="161" width="20.81640625" style="19" bestFit="1" customWidth="1"/>
    <col min="162" max="162" width="12.7265625" style="19" bestFit="1" customWidth="1"/>
    <col min="163" max="163" width="13.7265625" style="19" bestFit="1" customWidth="1"/>
    <col min="164" max="164" width="18.7265625" style="19" bestFit="1" customWidth="1"/>
    <col min="165" max="165" width="17.26953125" style="19" bestFit="1" customWidth="1"/>
    <col min="166" max="166" width="38" style="19" bestFit="1" customWidth="1"/>
    <col min="167" max="167" width="10.1796875" style="19" bestFit="1" customWidth="1"/>
    <col min="168" max="168" width="9.453125" style="19" bestFit="1" customWidth="1"/>
    <col min="169" max="169" width="9.26953125" style="19" bestFit="1" customWidth="1"/>
    <col min="170" max="170" width="18" style="19" bestFit="1" customWidth="1"/>
    <col min="171" max="171" width="10.453125" style="19" bestFit="1" customWidth="1"/>
    <col min="172" max="172" width="11.453125" style="19" bestFit="1" customWidth="1"/>
    <col min="173" max="173" width="10.54296875" style="19" bestFit="1" customWidth="1"/>
    <col min="174" max="174" width="9.81640625" style="19" bestFit="1" customWidth="1"/>
    <col min="175" max="175" width="11.81640625" style="19" bestFit="1" customWidth="1"/>
    <col min="176" max="176" width="11.54296875" style="19" bestFit="1" customWidth="1"/>
    <col min="177" max="177" width="13.453125" style="19" bestFit="1" customWidth="1"/>
    <col min="178" max="178" width="22.453125" style="19" bestFit="1" customWidth="1"/>
    <col min="179" max="179" width="14.26953125" style="19" bestFit="1" customWidth="1"/>
    <col min="180" max="180" width="30.453125" style="19" bestFit="1" customWidth="1"/>
    <col min="181" max="181" width="19.81640625" style="19" bestFit="1" customWidth="1"/>
    <col min="182" max="182" width="14.54296875" style="19" bestFit="1" customWidth="1"/>
    <col min="183" max="183" width="22.7265625" style="19" bestFit="1" customWidth="1"/>
    <col min="184" max="184" width="11.81640625" style="19" bestFit="1" customWidth="1"/>
    <col min="185" max="185" width="10.54296875" style="19" bestFit="1" customWidth="1"/>
    <col min="186" max="186" width="10.453125" style="19" bestFit="1" customWidth="1"/>
    <col min="187" max="187" width="9.26953125" style="19" bestFit="1" customWidth="1"/>
    <col min="188" max="188" width="21.7265625" style="19" bestFit="1" customWidth="1"/>
    <col min="189" max="190" width="15.26953125" style="19" bestFit="1" customWidth="1"/>
    <col min="191" max="191" width="15.7265625" style="19" bestFit="1" customWidth="1"/>
    <col min="192" max="192" width="21.7265625" style="19" bestFit="1" customWidth="1"/>
    <col min="193" max="193" width="28.7265625" style="19" bestFit="1" customWidth="1"/>
    <col min="194" max="194" width="38.26953125" style="19" bestFit="1" customWidth="1"/>
    <col min="195" max="195" width="37.453125" style="19" bestFit="1" customWidth="1"/>
    <col min="196" max="196" width="22.26953125" style="19" bestFit="1" customWidth="1"/>
    <col min="197" max="197" width="8.1796875" style="19" bestFit="1" customWidth="1"/>
    <col min="198" max="198" width="11.81640625" style="19" bestFit="1" customWidth="1"/>
    <col min="199" max="199" width="12.26953125" style="19" bestFit="1" customWidth="1"/>
    <col min="200" max="200" width="13.26953125" style="19" bestFit="1" customWidth="1"/>
    <col min="201" max="201" width="13.453125" style="19" bestFit="1" customWidth="1"/>
    <col min="202" max="202" width="11" style="19" bestFit="1" customWidth="1"/>
    <col min="203" max="203" width="12.26953125" style="19" bestFit="1" customWidth="1"/>
    <col min="204" max="204" width="15.7265625" style="19" bestFit="1" customWidth="1"/>
    <col min="205" max="205" width="21.1796875" style="19" bestFit="1" customWidth="1"/>
    <col min="206" max="206" width="16.81640625" style="19" bestFit="1" customWidth="1"/>
    <col min="207" max="207" width="9.81640625" style="19" bestFit="1" customWidth="1"/>
    <col min="208" max="208" width="13.26953125" style="19" bestFit="1" customWidth="1"/>
    <col min="209" max="209" width="13.54296875" style="19" bestFit="1" customWidth="1"/>
    <col min="210" max="210" width="19.7265625" style="19" bestFit="1" customWidth="1"/>
    <col min="211" max="211" width="18.7265625" style="19" bestFit="1" customWidth="1"/>
    <col min="212" max="212" width="16.54296875" style="19" bestFit="1" customWidth="1"/>
    <col min="213" max="213" width="14.26953125" style="19" bestFit="1" customWidth="1"/>
    <col min="214" max="214" width="10.1796875" style="19" bestFit="1" customWidth="1"/>
    <col min="215" max="215" width="19.1796875" style="19" bestFit="1" customWidth="1"/>
    <col min="216" max="216" width="20" style="19" bestFit="1" customWidth="1"/>
    <col min="217" max="217" width="13.54296875" style="19" bestFit="1" customWidth="1"/>
    <col min="218" max="218" width="11" style="19" bestFit="1" customWidth="1"/>
    <col min="219" max="219" width="10.54296875" style="19" bestFit="1" customWidth="1"/>
    <col min="220" max="220" width="13.453125" style="19" bestFit="1" customWidth="1"/>
    <col min="221" max="221" width="24.1796875" style="19" bestFit="1" customWidth="1"/>
    <col min="222" max="222" width="39.26953125" style="19" bestFit="1" customWidth="1"/>
    <col min="223" max="223" width="13.7265625" style="19" bestFit="1" customWidth="1"/>
    <col min="224" max="224" width="20.81640625" style="19" bestFit="1" customWidth="1"/>
    <col min="225" max="225" width="13" style="19" bestFit="1" customWidth="1"/>
    <col min="226" max="226" width="18.81640625" style="19" bestFit="1" customWidth="1"/>
    <col min="227" max="227" width="20.7265625" style="19" bestFit="1" customWidth="1"/>
    <col min="228" max="228" width="10.26953125" style="19" bestFit="1" customWidth="1"/>
    <col min="229" max="229" width="11.453125" style="19" bestFit="1" customWidth="1"/>
    <col min="230" max="230" width="10" style="19" bestFit="1" customWidth="1"/>
    <col min="231" max="231" width="18.26953125" style="19" bestFit="1" customWidth="1"/>
    <col min="232" max="232" width="10.453125" style="19" bestFit="1" customWidth="1"/>
    <col min="233" max="233" width="17.7265625" style="19" bestFit="1" customWidth="1"/>
    <col min="234" max="234" width="23.26953125" style="19" bestFit="1" customWidth="1"/>
    <col min="235" max="235" width="19.26953125" style="19" bestFit="1" customWidth="1"/>
    <col min="236" max="236" width="14.26953125" style="19" bestFit="1" customWidth="1"/>
    <col min="237" max="237" width="14.7265625" style="19" bestFit="1" customWidth="1"/>
    <col min="238" max="238" width="8.7265625" style="19" bestFit="1" customWidth="1"/>
    <col min="239" max="239" width="11.26953125" style="19" bestFit="1" customWidth="1"/>
    <col min="240" max="240" width="9.81640625" style="19" bestFit="1" customWidth="1"/>
    <col min="241" max="241" width="15.26953125" style="19" bestFit="1" customWidth="1"/>
    <col min="242" max="242" width="11.453125" style="19" bestFit="1" customWidth="1"/>
    <col min="243" max="243" width="12.26953125" style="19" bestFit="1" customWidth="1"/>
    <col min="244" max="244" width="16.81640625" style="19" bestFit="1" customWidth="1"/>
    <col min="245" max="245" width="15.7265625" style="19" bestFit="1" customWidth="1"/>
    <col min="246" max="246" width="13.81640625" style="19" bestFit="1" customWidth="1"/>
    <col min="247" max="247" width="19.81640625" style="19" bestFit="1" customWidth="1"/>
    <col min="248" max="248" width="16.7265625" style="19" bestFit="1" customWidth="1"/>
    <col min="249" max="249" width="8.81640625" style="19" bestFit="1" customWidth="1"/>
    <col min="250" max="250" width="20.453125" style="19" bestFit="1" customWidth="1"/>
    <col min="251" max="251" width="19.1796875" style="19" bestFit="1" customWidth="1"/>
    <col min="252" max="252" width="13.81640625" style="19" bestFit="1" customWidth="1"/>
    <col min="253" max="253" width="19.7265625" style="19" bestFit="1" customWidth="1"/>
    <col min="254" max="254" width="9.453125" style="19" bestFit="1" customWidth="1"/>
    <col min="255" max="255" width="17.1796875" style="19" bestFit="1" customWidth="1"/>
    <col min="256" max="256" width="15.81640625" style="19" bestFit="1" customWidth="1"/>
    <col min="257" max="257" width="14.81640625" style="19" bestFit="1" customWidth="1"/>
    <col min="258" max="258" width="23.453125" style="19" bestFit="1" customWidth="1"/>
    <col min="259" max="259" width="8.26953125" style="19" bestFit="1" customWidth="1"/>
    <col min="260" max="260" width="14.26953125" style="19" bestFit="1" customWidth="1"/>
    <col min="261" max="261" width="21.54296875" style="19" bestFit="1" customWidth="1"/>
    <col min="262" max="262" width="20.1796875" style="19" bestFit="1" customWidth="1"/>
    <col min="263" max="263" width="10.81640625" style="19" bestFit="1" customWidth="1"/>
    <col min="264" max="264" width="9" style="19" bestFit="1" customWidth="1"/>
    <col min="265" max="265" width="13.7265625" style="19" bestFit="1" customWidth="1"/>
    <col min="266" max="266" width="16.7265625" style="19" bestFit="1" customWidth="1"/>
    <col min="267" max="267" width="10.81640625" style="19" bestFit="1" customWidth="1"/>
    <col min="268" max="268" width="19.26953125" style="19" bestFit="1" customWidth="1"/>
    <col min="269" max="269" width="9.26953125" style="19" bestFit="1" customWidth="1"/>
    <col min="270" max="270" width="15" style="19" bestFit="1" customWidth="1"/>
    <col min="271" max="271" width="13.26953125" style="19" bestFit="1" customWidth="1"/>
    <col min="272" max="272" width="21.54296875" style="19" bestFit="1" customWidth="1"/>
    <col min="273" max="273" width="16.54296875" style="19" bestFit="1" customWidth="1"/>
    <col min="274" max="274" width="13.7265625" style="19" bestFit="1" customWidth="1"/>
    <col min="275" max="275" width="15.26953125" style="19" bestFit="1" customWidth="1"/>
    <col min="276" max="276" width="13.7265625" style="19" bestFit="1" customWidth="1"/>
    <col min="277" max="277" width="10.453125" style="19" bestFit="1" customWidth="1"/>
    <col min="278" max="278" width="23" style="19" bestFit="1" customWidth="1"/>
    <col min="279" max="279" width="10.26953125" style="19" bestFit="1" customWidth="1"/>
    <col min="280" max="280" width="15.26953125" style="19" bestFit="1" customWidth="1"/>
    <col min="281" max="281" width="12" style="19" bestFit="1" customWidth="1"/>
    <col min="282" max="282" width="24.26953125" style="19" bestFit="1" customWidth="1"/>
    <col min="283" max="283" width="24.7265625" style="19" bestFit="1" customWidth="1"/>
    <col min="284" max="284" width="11.54296875" style="19" bestFit="1" customWidth="1"/>
    <col min="285" max="285" width="13.26953125" style="19" bestFit="1" customWidth="1"/>
    <col min="286" max="286" width="17.7265625" style="19" bestFit="1" customWidth="1"/>
    <col min="287" max="287" width="11.26953125" style="19" bestFit="1" customWidth="1"/>
    <col min="288" max="288" width="21.1796875" style="19" bestFit="1" customWidth="1"/>
    <col min="289" max="289" width="13.1796875" style="19" bestFit="1" customWidth="1"/>
    <col min="290" max="290" width="21.7265625" style="19" bestFit="1" customWidth="1"/>
    <col min="291" max="291" width="9.453125" style="19" bestFit="1" customWidth="1"/>
    <col min="292" max="292" width="10.453125" style="19" bestFit="1" customWidth="1"/>
    <col min="293" max="293" width="18.7265625" style="19" bestFit="1" customWidth="1"/>
    <col min="294" max="294" width="14.7265625" style="19" bestFit="1" customWidth="1"/>
    <col min="295" max="295" width="12.1796875" style="19" bestFit="1" customWidth="1"/>
    <col min="296" max="296" width="17.1796875" style="19" bestFit="1" customWidth="1"/>
    <col min="297" max="297" width="9.26953125" style="19" bestFit="1" customWidth="1"/>
    <col min="298" max="298" width="12.7265625" style="19" bestFit="1" customWidth="1"/>
    <col min="299" max="299" width="39.1796875" style="19" bestFit="1" customWidth="1"/>
    <col min="300" max="300" width="33.81640625" style="19" bestFit="1" customWidth="1"/>
    <col min="301" max="301" width="25.7265625" style="19" bestFit="1" customWidth="1"/>
    <col min="302" max="302" width="10.1796875" style="19" bestFit="1" customWidth="1"/>
    <col min="303" max="303" width="15.7265625" style="19" bestFit="1" customWidth="1"/>
    <col min="304" max="304" width="13.7265625" style="19" bestFit="1" customWidth="1"/>
    <col min="305" max="305" width="12.453125" style="19" bestFit="1" customWidth="1"/>
    <col min="306" max="306" width="23.453125" style="19" bestFit="1" customWidth="1"/>
    <col min="307" max="307" width="13" style="19" bestFit="1" customWidth="1"/>
    <col min="308" max="308" width="16.7265625" style="19" bestFit="1" customWidth="1"/>
    <col min="309" max="309" width="24.7265625" style="19" bestFit="1" customWidth="1"/>
    <col min="310" max="310" width="12.7265625" style="19" bestFit="1" customWidth="1"/>
    <col min="311" max="311" width="23.81640625" style="19" bestFit="1" customWidth="1"/>
    <col min="312" max="312" width="9.1796875" style="19"/>
    <col min="313" max="313" width="16.1796875" style="19" bestFit="1" customWidth="1"/>
    <col min="314" max="314" width="24.1796875" style="19" bestFit="1" customWidth="1"/>
    <col min="315" max="315" width="11.453125" style="19" bestFit="1" customWidth="1"/>
    <col min="316" max="316" width="23" style="19" bestFit="1" customWidth="1"/>
    <col min="317" max="317" width="13.1796875" style="19" bestFit="1" customWidth="1"/>
    <col min="318" max="318" width="19.1796875" style="19" bestFit="1" customWidth="1"/>
    <col min="319" max="319" width="22.7265625" style="19" bestFit="1" customWidth="1"/>
    <col min="320" max="320" width="10.54296875" style="19" bestFit="1" customWidth="1"/>
    <col min="321" max="321" width="15.26953125" style="19" bestFit="1" customWidth="1"/>
    <col min="322" max="322" width="11.81640625" style="19" bestFit="1" customWidth="1"/>
    <col min="323" max="323" width="12.26953125" style="19" bestFit="1" customWidth="1"/>
    <col min="324" max="324" width="12.7265625" style="19" bestFit="1" customWidth="1"/>
    <col min="325" max="325" width="23.7265625" style="19" bestFit="1" customWidth="1"/>
    <col min="326" max="326" width="17.1796875" style="19" bestFit="1" customWidth="1"/>
    <col min="327" max="327" width="9" style="19" bestFit="1" customWidth="1"/>
    <col min="328" max="328" width="25.54296875" style="19" bestFit="1" customWidth="1"/>
    <col min="329" max="329" width="10.26953125" style="19" bestFit="1" customWidth="1"/>
    <col min="330" max="330" width="11.1796875" style="19" bestFit="1" customWidth="1"/>
    <col min="331" max="331" width="22.1796875" style="19" bestFit="1" customWidth="1"/>
    <col min="332" max="332" width="40.54296875" style="19" bestFit="1" customWidth="1"/>
    <col min="333" max="333" width="20.453125" style="19" bestFit="1" customWidth="1"/>
    <col min="334" max="334" width="26.7265625" style="19" bestFit="1" customWidth="1"/>
    <col min="335" max="335" width="12.54296875" style="19" bestFit="1" customWidth="1"/>
    <col min="336" max="336" width="20.1796875" style="19" bestFit="1" customWidth="1"/>
    <col min="337" max="337" width="15.26953125" style="19" bestFit="1" customWidth="1"/>
    <col min="338" max="339" width="12.26953125" style="19" bestFit="1" customWidth="1"/>
    <col min="340" max="340" width="9.453125" style="19" bestFit="1" customWidth="1"/>
    <col min="341" max="341" width="22.26953125" style="19" bestFit="1" customWidth="1"/>
    <col min="342" max="342" width="21.7265625" style="19" bestFit="1" customWidth="1"/>
    <col min="343" max="343" width="38.7265625" style="19" bestFit="1" customWidth="1"/>
    <col min="344" max="344" width="21" style="19" bestFit="1" customWidth="1"/>
    <col min="345" max="345" width="8.81640625" style="19" bestFit="1" customWidth="1"/>
    <col min="346" max="346" width="11.26953125" style="19" bestFit="1" customWidth="1"/>
    <col min="347" max="347" width="14.26953125" style="19" bestFit="1" customWidth="1"/>
    <col min="348" max="348" width="10.7265625" style="19" bestFit="1" customWidth="1"/>
    <col min="349" max="349" width="15.26953125" style="19" bestFit="1" customWidth="1"/>
    <col min="350" max="350" width="13.7265625" style="19" bestFit="1" customWidth="1"/>
    <col min="351" max="351" width="37.7265625" style="19" bestFit="1" customWidth="1"/>
    <col min="352" max="352" width="10.54296875" style="19" bestFit="1" customWidth="1"/>
    <col min="353" max="353" width="10.7265625" style="19" bestFit="1" customWidth="1"/>
    <col min="354" max="354" width="18.1796875" style="19" bestFit="1" customWidth="1"/>
    <col min="355" max="355" width="10.7265625" style="19" bestFit="1" customWidth="1"/>
    <col min="356" max="356" width="22.26953125" style="19" bestFit="1" customWidth="1"/>
    <col min="357" max="357" width="27" style="19" bestFit="1" customWidth="1"/>
    <col min="358" max="358" width="16.7265625" style="19" bestFit="1" customWidth="1"/>
    <col min="359" max="359" width="17.7265625" style="19" bestFit="1" customWidth="1"/>
    <col min="360" max="360" width="18.7265625" style="19" bestFit="1" customWidth="1"/>
    <col min="361" max="361" width="18.1796875" style="19" bestFit="1" customWidth="1"/>
    <col min="362" max="362" width="15.26953125" style="19" bestFit="1" customWidth="1"/>
    <col min="363" max="363" width="11.7265625" style="19" bestFit="1" customWidth="1"/>
    <col min="364" max="364" width="14.7265625" style="19" bestFit="1" customWidth="1"/>
    <col min="365" max="365" width="41.453125" style="19" bestFit="1" customWidth="1"/>
    <col min="366" max="366" width="13.7265625" style="19" bestFit="1" customWidth="1"/>
    <col min="367" max="367" width="14.26953125" style="19" bestFit="1" customWidth="1"/>
    <col min="368" max="368" width="24.26953125" style="19" bestFit="1" customWidth="1"/>
    <col min="369" max="369" width="22.26953125" style="19" bestFit="1" customWidth="1"/>
    <col min="370" max="370" width="11" style="19" bestFit="1" customWidth="1"/>
    <col min="371" max="371" width="10.54296875" style="19" bestFit="1" customWidth="1"/>
    <col min="372" max="372" width="10.453125" style="19" bestFit="1" customWidth="1"/>
    <col min="373" max="373" width="14.7265625" style="19" bestFit="1" customWidth="1"/>
    <col min="374" max="374" width="13.54296875" style="19" bestFit="1" customWidth="1"/>
    <col min="375" max="375" width="9.26953125" style="19" bestFit="1" customWidth="1"/>
    <col min="376" max="376" width="16.26953125" style="19" bestFit="1" customWidth="1"/>
    <col min="377" max="377" width="15.26953125" style="19" bestFit="1" customWidth="1"/>
    <col min="378" max="378" width="20.54296875" style="19" bestFit="1" customWidth="1"/>
    <col min="379" max="379" width="10.54296875" style="19" bestFit="1" customWidth="1"/>
    <col min="380" max="380" width="9.453125" style="19" bestFit="1" customWidth="1"/>
    <col min="381" max="381" width="15" style="19" bestFit="1" customWidth="1"/>
    <col min="382" max="382" width="15.453125" style="19" bestFit="1" customWidth="1"/>
    <col min="383" max="383" width="11.54296875" style="19" bestFit="1" customWidth="1"/>
    <col min="384" max="384" width="10.81640625" style="19" bestFit="1" customWidth="1"/>
    <col min="385" max="385" width="21.26953125" style="19" bestFit="1" customWidth="1"/>
    <col min="386" max="386" width="27.81640625" style="19" bestFit="1" customWidth="1"/>
    <col min="387" max="387" width="8.26953125" style="19" bestFit="1" customWidth="1"/>
    <col min="388" max="388" width="29.81640625" style="19" bestFit="1" customWidth="1"/>
    <col min="389" max="389" width="14.81640625" style="19" bestFit="1" customWidth="1"/>
    <col min="390" max="390" width="15.7265625" style="19" bestFit="1" customWidth="1"/>
    <col min="391" max="391" width="15.26953125" style="19" bestFit="1" customWidth="1"/>
    <col min="392" max="393" width="14.81640625" style="19" bestFit="1" customWidth="1"/>
    <col min="394" max="394" width="9.26953125" style="19" bestFit="1" customWidth="1"/>
    <col min="395" max="395" width="13.1796875" style="19" bestFit="1" customWidth="1"/>
    <col min="396" max="396" width="13.453125" style="19" bestFit="1" customWidth="1"/>
    <col min="397" max="397" width="8.7265625" style="19" bestFit="1" customWidth="1"/>
    <col min="398" max="398" width="10" style="19" bestFit="1" customWidth="1"/>
    <col min="399" max="399" width="30.26953125" style="19" bestFit="1" customWidth="1"/>
    <col min="400" max="400" width="10.453125" style="19" bestFit="1" customWidth="1"/>
    <col min="401" max="401" width="17" style="19" bestFit="1" customWidth="1"/>
    <col min="402" max="402" width="13.7265625" style="19" bestFit="1" customWidth="1"/>
    <col min="403" max="403" width="19.26953125" style="19" bestFit="1" customWidth="1"/>
    <col min="404" max="404" width="12" style="19" bestFit="1" customWidth="1"/>
    <col min="405" max="405" width="14.81640625" style="19" bestFit="1" customWidth="1"/>
    <col min="406" max="406" width="11" style="19" bestFit="1" customWidth="1"/>
    <col min="407" max="407" width="12.453125" style="19" bestFit="1" customWidth="1"/>
    <col min="408" max="408" width="11" style="19" bestFit="1" customWidth="1"/>
    <col min="409" max="409" width="41" style="19" bestFit="1" customWidth="1"/>
    <col min="410" max="410" width="25" style="19" bestFit="1" customWidth="1"/>
    <col min="411" max="411" width="10.7265625" style="19" bestFit="1" customWidth="1"/>
    <col min="412" max="412" width="20.26953125" style="19" bestFit="1" customWidth="1"/>
    <col min="413" max="413" width="15.54296875" style="19" bestFit="1" customWidth="1"/>
    <col min="414" max="414" width="9" style="19" bestFit="1" customWidth="1"/>
    <col min="415" max="415" width="11.7265625" style="19" bestFit="1" customWidth="1"/>
    <col min="416" max="416" width="10.26953125" style="19" bestFit="1" customWidth="1"/>
    <col min="417" max="417" width="33.1796875" style="19" bestFit="1" customWidth="1"/>
    <col min="418" max="418" width="12.54296875" style="19" bestFit="1" customWidth="1"/>
    <col min="419" max="419" width="15.54296875" style="19" bestFit="1" customWidth="1"/>
    <col min="420" max="420" width="15.26953125" style="19" bestFit="1" customWidth="1"/>
    <col min="421" max="421" width="14.81640625" style="19" bestFit="1" customWidth="1"/>
    <col min="422" max="422" width="33.81640625" style="19" bestFit="1" customWidth="1"/>
    <col min="423" max="423" width="19.7265625" style="19" bestFit="1" customWidth="1"/>
    <col min="424" max="424" width="19.26953125" style="19" bestFit="1" customWidth="1"/>
    <col min="425" max="425" width="37.54296875" style="19" bestFit="1" customWidth="1"/>
    <col min="426" max="426" width="23" style="19" bestFit="1" customWidth="1"/>
    <col min="427" max="427" width="20.81640625" style="19" bestFit="1" customWidth="1"/>
    <col min="428" max="428" width="10.1796875" style="19" bestFit="1" customWidth="1"/>
    <col min="429" max="429" width="10.26953125" style="19" bestFit="1" customWidth="1"/>
    <col min="430" max="430" width="8.81640625" style="19" bestFit="1" customWidth="1"/>
    <col min="431" max="431" width="10.7265625" style="19" bestFit="1" customWidth="1"/>
    <col min="432" max="432" width="9.7265625" style="19" bestFit="1" customWidth="1"/>
    <col min="433" max="433" width="28" style="19" bestFit="1" customWidth="1"/>
    <col min="434" max="434" width="39.81640625" style="19" bestFit="1" customWidth="1"/>
    <col min="435" max="435" width="37" style="19" bestFit="1" customWidth="1"/>
    <col min="436" max="436" width="8.26953125" style="19" bestFit="1" customWidth="1"/>
    <col min="437" max="437" width="11.1796875" style="19" bestFit="1" customWidth="1"/>
    <col min="438" max="438" width="21.54296875" style="19" bestFit="1" customWidth="1"/>
    <col min="439" max="439" width="35.7265625" style="19" bestFit="1" customWidth="1"/>
    <col min="440" max="440" width="15" style="19" bestFit="1" customWidth="1"/>
    <col min="441" max="441" width="13.453125" style="19" bestFit="1" customWidth="1"/>
    <col min="442" max="442" width="16.7265625" style="19" bestFit="1" customWidth="1"/>
    <col min="443" max="443" width="12.1796875" style="19" bestFit="1" customWidth="1"/>
    <col min="444" max="444" width="12.54296875" style="19" bestFit="1" customWidth="1"/>
    <col min="445" max="445" width="13.54296875" style="19" bestFit="1" customWidth="1"/>
    <col min="446" max="447" width="13.1796875" style="19" bestFit="1" customWidth="1"/>
    <col min="448" max="448" width="8.26953125" style="19" bestFit="1" customWidth="1"/>
    <col min="449" max="449" width="10.81640625" style="19" bestFit="1" customWidth="1"/>
    <col min="450" max="450" width="10.26953125" style="19" bestFit="1" customWidth="1"/>
    <col min="451" max="451" width="18.26953125" style="19" bestFit="1" customWidth="1"/>
    <col min="452" max="452" width="12.54296875" style="19" bestFit="1" customWidth="1"/>
    <col min="453" max="453" width="15.54296875" style="19" bestFit="1" customWidth="1"/>
    <col min="454" max="454" width="12" style="19" bestFit="1" customWidth="1"/>
    <col min="455" max="455" width="11.26953125" style="19" bestFit="1" customWidth="1"/>
    <col min="456" max="456" width="7.7265625" style="19" bestFit="1" customWidth="1"/>
    <col min="457" max="457" width="35.7265625" style="19" bestFit="1" customWidth="1"/>
    <col min="458" max="458" width="23.7265625" style="19" bestFit="1" customWidth="1"/>
    <col min="459" max="459" width="10.26953125" style="19" bestFit="1" customWidth="1"/>
    <col min="460" max="460" width="11.7265625" style="19" bestFit="1" customWidth="1"/>
    <col min="461" max="461" width="21.26953125" style="19" bestFit="1" customWidth="1"/>
    <col min="462" max="462" width="9.453125" style="19" bestFit="1" customWidth="1"/>
    <col min="463" max="463" width="15.81640625" style="19" bestFit="1" customWidth="1"/>
    <col min="464" max="464" width="13.7265625" style="19" bestFit="1" customWidth="1"/>
    <col min="465" max="465" width="16.453125" style="19" bestFit="1" customWidth="1"/>
    <col min="466" max="466" width="22.453125" style="19" bestFit="1" customWidth="1"/>
    <col min="467" max="467" width="11.26953125" style="19" bestFit="1" customWidth="1"/>
    <col min="468" max="468" width="16.54296875" style="19" bestFit="1" customWidth="1"/>
    <col min="469" max="469" width="21.7265625" style="19" bestFit="1" customWidth="1"/>
    <col min="470" max="470" width="20.7265625" style="19" bestFit="1" customWidth="1"/>
    <col min="471" max="471" width="12.7265625" style="19" bestFit="1" customWidth="1"/>
    <col min="472" max="472" width="11.1796875" style="19" bestFit="1" customWidth="1"/>
    <col min="473" max="473" width="12.26953125" style="19" bestFit="1" customWidth="1"/>
    <col min="474" max="474" width="34.7265625" style="19" bestFit="1" customWidth="1"/>
    <col min="475" max="475" width="24.54296875" style="19" bestFit="1" customWidth="1"/>
    <col min="476" max="476" width="21.1796875" style="19" bestFit="1" customWidth="1"/>
    <col min="477" max="477" width="15.7265625" style="19" bestFit="1" customWidth="1"/>
    <col min="478" max="478" width="20.81640625" style="19" bestFit="1" customWidth="1"/>
    <col min="479" max="479" width="26.7265625" style="19" bestFit="1" customWidth="1"/>
    <col min="480" max="480" width="16.54296875" style="19" bestFit="1" customWidth="1"/>
    <col min="481" max="481" width="39.453125" style="19" bestFit="1" customWidth="1"/>
    <col min="482" max="482" width="41.453125" style="19" bestFit="1" customWidth="1"/>
    <col min="483" max="483" width="17" style="19" bestFit="1" customWidth="1"/>
    <col min="484" max="484" width="23.453125" style="19" bestFit="1" customWidth="1"/>
    <col min="485" max="485" width="9.26953125" style="19" bestFit="1" customWidth="1"/>
    <col min="486" max="486" width="10.26953125" style="19" bestFit="1" customWidth="1"/>
    <col min="487" max="487" width="15.453125" style="19" bestFit="1" customWidth="1"/>
    <col min="488" max="488" width="13.26953125" style="19" bestFit="1" customWidth="1"/>
    <col min="489" max="489" width="28.54296875" style="19" bestFit="1" customWidth="1"/>
    <col min="490" max="490" width="10.54296875" style="19" bestFit="1" customWidth="1"/>
    <col min="491" max="491" width="22" style="19" bestFit="1" customWidth="1"/>
    <col min="492" max="492" width="29.26953125" style="19" bestFit="1" customWidth="1"/>
    <col min="493" max="493" width="11" style="19" bestFit="1" customWidth="1"/>
    <col min="494" max="494" width="28.81640625" style="19" bestFit="1" customWidth="1"/>
    <col min="495" max="495" width="21.26953125" style="19" bestFit="1" customWidth="1"/>
    <col min="496" max="496" width="17.81640625" style="19" bestFit="1" customWidth="1"/>
    <col min="497" max="497" width="17.26953125" style="19" bestFit="1" customWidth="1"/>
    <col min="498" max="498" width="11.1796875" style="19" bestFit="1" customWidth="1"/>
    <col min="499" max="499" width="13.1796875" style="19" bestFit="1" customWidth="1"/>
    <col min="500" max="500" width="24.81640625" style="19" bestFit="1" customWidth="1"/>
    <col min="501" max="501" width="13" style="19" bestFit="1" customWidth="1"/>
    <col min="502" max="502" width="11.54296875" style="19" bestFit="1" customWidth="1"/>
    <col min="503" max="503" width="16.7265625" style="19" bestFit="1" customWidth="1"/>
    <col min="504" max="504" width="15" style="19" bestFit="1" customWidth="1"/>
    <col min="505" max="505" width="12.453125" style="19" bestFit="1" customWidth="1"/>
    <col min="506" max="506" width="38.7265625" style="19" bestFit="1" customWidth="1"/>
    <col min="507" max="507" width="23" style="19" bestFit="1" customWidth="1"/>
    <col min="508" max="508" width="21.1796875" style="19" bestFit="1" customWidth="1"/>
    <col min="509" max="509" width="15" style="19" bestFit="1" customWidth="1"/>
    <col min="510" max="510" width="26.7265625" style="19" bestFit="1" customWidth="1"/>
    <col min="511" max="511" width="13.54296875" style="19" bestFit="1" customWidth="1"/>
    <col min="512" max="512" width="12.7265625" style="19" bestFit="1" customWidth="1"/>
    <col min="513" max="513" width="21.81640625" style="19" bestFit="1" customWidth="1"/>
    <col min="514" max="514" width="11.26953125" style="19" bestFit="1" customWidth="1"/>
    <col min="515" max="15997" width="9.1796875" style="19"/>
    <col min="15998" max="15998" width="9.1796875" style="19" customWidth="1"/>
    <col min="15999" max="16384" width="9.1796875" style="19"/>
  </cols>
  <sheetData>
    <row r="1" spans="1:514" ht="18.5" x14ac:dyDescent="0.45">
      <c r="A1" s="16" t="s">
        <v>1660</v>
      </c>
      <c r="B1" s="17"/>
      <c r="C1" s="17"/>
      <c r="D1" s="18"/>
      <c r="E1" s="17"/>
      <c r="F1" s="19"/>
      <c r="G1" s="19"/>
      <c r="H1" s="20"/>
      <c r="I1" s="18"/>
      <c r="K1" s="20" t="s">
        <v>1717</v>
      </c>
    </row>
    <row r="2" spans="1:514" s="21" customFormat="1" ht="52.15" customHeight="1" x14ac:dyDescent="0.35">
      <c r="A2" s="33" t="s">
        <v>1661</v>
      </c>
      <c r="B2" s="33" t="s">
        <v>1662</v>
      </c>
      <c r="C2" s="33" t="s">
        <v>1663</v>
      </c>
      <c r="D2" s="33" t="s">
        <v>59</v>
      </c>
      <c r="E2" s="33" t="s">
        <v>1664</v>
      </c>
      <c r="F2" s="33" t="s">
        <v>62</v>
      </c>
      <c r="G2" s="33" t="s">
        <v>1665</v>
      </c>
      <c r="H2" s="33" t="s">
        <v>1666</v>
      </c>
      <c r="I2" s="33" t="s">
        <v>1667</v>
      </c>
      <c r="J2" s="33" t="s">
        <v>1668</v>
      </c>
      <c r="K2" s="33" t="s">
        <v>1669</v>
      </c>
    </row>
    <row r="3" spans="1:514" ht="14.5" x14ac:dyDescent="0.35">
      <c r="A3" s="36">
        <v>5857</v>
      </c>
      <c r="B3" s="37">
        <v>1585701</v>
      </c>
      <c r="C3" s="37"/>
      <c r="D3" s="35" t="s">
        <v>63</v>
      </c>
      <c r="E3" s="38" t="s">
        <v>2</v>
      </c>
      <c r="F3" s="38" t="s">
        <v>66</v>
      </c>
      <c r="G3" s="38" t="s">
        <v>66</v>
      </c>
      <c r="H3" s="39" t="s">
        <v>1670</v>
      </c>
      <c r="I3" s="35" t="s">
        <v>10</v>
      </c>
      <c r="J3" s="54" t="s">
        <v>1671</v>
      </c>
      <c r="K3" s="35" t="s">
        <v>1672</v>
      </c>
    </row>
    <row r="4" spans="1:514" ht="14.5" x14ac:dyDescent="0.35">
      <c r="A4" s="36">
        <v>5836</v>
      </c>
      <c r="B4" s="37">
        <v>1583601</v>
      </c>
      <c r="C4" s="37"/>
      <c r="D4" s="35" t="s">
        <v>67</v>
      </c>
      <c r="E4" s="38" t="s">
        <v>2</v>
      </c>
      <c r="F4" s="38" t="s">
        <v>66</v>
      </c>
      <c r="G4" s="38" t="s">
        <v>66</v>
      </c>
      <c r="H4" s="39" t="s">
        <v>1670</v>
      </c>
      <c r="I4" s="35" t="s">
        <v>10</v>
      </c>
      <c r="J4" s="54" t="s">
        <v>1671</v>
      </c>
      <c r="K4" s="35" t="s">
        <v>1672</v>
      </c>
    </row>
    <row r="5" spans="1:514" ht="14.5" x14ac:dyDescent="0.35">
      <c r="A5" s="36">
        <v>7082</v>
      </c>
      <c r="B5" s="37">
        <v>1708201</v>
      </c>
      <c r="C5" s="37"/>
      <c r="D5" s="35" t="s">
        <v>1445</v>
      </c>
      <c r="E5" s="38" t="s">
        <v>2</v>
      </c>
      <c r="F5" s="38" t="s">
        <v>307</v>
      </c>
      <c r="G5" s="38" t="s">
        <v>336</v>
      </c>
      <c r="H5" s="39" t="s">
        <v>1673</v>
      </c>
      <c r="I5" s="35" t="s">
        <v>11</v>
      </c>
      <c r="J5" s="57" t="s">
        <v>1674</v>
      </c>
      <c r="K5" s="35" t="s">
        <v>1675</v>
      </c>
    </row>
    <row r="6" spans="1:514" ht="14.5" x14ac:dyDescent="0.35">
      <c r="A6" s="36">
        <v>5884</v>
      </c>
      <c r="B6" s="37">
        <v>1588401</v>
      </c>
      <c r="C6" s="37"/>
      <c r="D6" s="35" t="s">
        <v>70</v>
      </c>
      <c r="E6" s="38" t="s">
        <v>2</v>
      </c>
      <c r="F6" s="38" t="s">
        <v>66</v>
      </c>
      <c r="G6" s="38" t="s">
        <v>66</v>
      </c>
      <c r="H6" s="39" t="s">
        <v>1670</v>
      </c>
      <c r="I6" s="35" t="s">
        <v>10</v>
      </c>
      <c r="J6" s="54" t="s">
        <v>1671</v>
      </c>
      <c r="K6" s="35" t="s">
        <v>1672</v>
      </c>
    </row>
    <row r="7" spans="1:514" ht="14.5" x14ac:dyDescent="0.35">
      <c r="A7" s="36">
        <v>5863</v>
      </c>
      <c r="B7" s="37">
        <v>1586301</v>
      </c>
      <c r="C7" s="37"/>
      <c r="D7" s="35" t="s">
        <v>72</v>
      </c>
      <c r="E7" s="38" t="s">
        <v>2</v>
      </c>
      <c r="F7" s="38" t="s">
        <v>66</v>
      </c>
      <c r="G7" s="38" t="s">
        <v>66</v>
      </c>
      <c r="H7" s="39" t="s">
        <v>1670</v>
      </c>
      <c r="I7" s="35" t="s">
        <v>10</v>
      </c>
      <c r="J7" s="54" t="s">
        <v>1671</v>
      </c>
      <c r="K7" s="35" t="s">
        <v>1672</v>
      </c>
    </row>
    <row r="8" spans="1:514" ht="14.5" x14ac:dyDescent="0.35">
      <c r="A8" s="36">
        <v>5740</v>
      </c>
      <c r="B8" s="37">
        <v>1574001</v>
      </c>
      <c r="C8" s="37"/>
      <c r="D8" s="35" t="s">
        <v>74</v>
      </c>
      <c r="E8" s="38" t="s">
        <v>2</v>
      </c>
      <c r="F8" s="38" t="s">
        <v>66</v>
      </c>
      <c r="G8" s="38" t="s">
        <v>66</v>
      </c>
      <c r="H8" s="39" t="s">
        <v>1670</v>
      </c>
      <c r="I8" s="35" t="s">
        <v>10</v>
      </c>
      <c r="J8" s="54" t="s">
        <v>1671</v>
      </c>
      <c r="K8" s="35" t="s">
        <v>1672</v>
      </c>
    </row>
    <row r="9" spans="1:514" ht="14.5" x14ac:dyDescent="0.35">
      <c r="A9" s="36">
        <v>5887</v>
      </c>
      <c r="B9" s="37">
        <v>1588701</v>
      </c>
      <c r="C9" s="37"/>
      <c r="D9" s="35" t="s">
        <v>77</v>
      </c>
      <c r="E9" s="38" t="s">
        <v>2</v>
      </c>
      <c r="F9" s="38" t="s">
        <v>66</v>
      </c>
      <c r="G9" s="38" t="s">
        <v>66</v>
      </c>
      <c r="H9" s="39" t="s">
        <v>1670</v>
      </c>
      <c r="I9" s="35" t="s">
        <v>10</v>
      </c>
      <c r="J9" s="54" t="s">
        <v>1671</v>
      </c>
      <c r="K9" s="35" t="s">
        <v>1672</v>
      </c>
    </row>
    <row r="10" spans="1:514" ht="14.5" x14ac:dyDescent="0.35">
      <c r="A10" s="36">
        <v>5877</v>
      </c>
      <c r="B10" s="37">
        <v>1587701</v>
      </c>
      <c r="C10" s="37"/>
      <c r="D10" s="35" t="s">
        <v>79</v>
      </c>
      <c r="E10" s="38" t="s">
        <v>2</v>
      </c>
      <c r="F10" s="38" t="s">
        <v>66</v>
      </c>
      <c r="G10" s="38" t="s">
        <v>66</v>
      </c>
      <c r="H10" s="39" t="s">
        <v>1670</v>
      </c>
      <c r="I10" s="35" t="s">
        <v>10</v>
      </c>
      <c r="J10" s="54" t="s">
        <v>1671</v>
      </c>
      <c r="K10" s="35" t="s">
        <v>1672</v>
      </c>
    </row>
    <row r="11" spans="1:514" ht="14.5" x14ac:dyDescent="0.35">
      <c r="A11" s="36">
        <v>5822</v>
      </c>
      <c r="B11" s="37">
        <v>1582201</v>
      </c>
      <c r="C11" s="37"/>
      <c r="D11" s="35" t="s">
        <v>82</v>
      </c>
      <c r="E11" s="38" t="s">
        <v>2</v>
      </c>
      <c r="F11" s="38" t="s">
        <v>66</v>
      </c>
      <c r="G11" s="38" t="s">
        <v>66</v>
      </c>
      <c r="H11" s="39" t="s">
        <v>1670</v>
      </c>
      <c r="I11" s="35" t="s">
        <v>10</v>
      </c>
      <c r="J11" s="54" t="s">
        <v>1671</v>
      </c>
      <c r="K11" s="35" t="s">
        <v>1672</v>
      </c>
    </row>
    <row r="12" spans="1:514" ht="14.5" x14ac:dyDescent="0.35">
      <c r="A12" s="36">
        <v>5808</v>
      </c>
      <c r="B12" s="37">
        <v>1580801</v>
      </c>
      <c r="C12" s="37"/>
      <c r="D12" s="35" t="s">
        <v>84</v>
      </c>
      <c r="E12" s="38" t="s">
        <v>2</v>
      </c>
      <c r="F12" s="38" t="s">
        <v>66</v>
      </c>
      <c r="G12" s="38" t="s">
        <v>66</v>
      </c>
      <c r="H12" s="39" t="s">
        <v>1676</v>
      </c>
      <c r="I12" s="35" t="s">
        <v>10</v>
      </c>
      <c r="J12" s="54" t="s">
        <v>1671</v>
      </c>
      <c r="K12" s="35" t="s">
        <v>1672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</row>
    <row r="13" spans="1:514" ht="14.5" x14ac:dyDescent="0.35">
      <c r="A13" s="36">
        <v>3767</v>
      </c>
      <c r="B13" s="37">
        <v>1376701</v>
      </c>
      <c r="C13" s="37"/>
      <c r="D13" s="35" t="s">
        <v>87</v>
      </c>
      <c r="E13" s="38" t="s">
        <v>2</v>
      </c>
      <c r="F13" s="38" t="s">
        <v>66</v>
      </c>
      <c r="G13" s="38" t="s">
        <v>66</v>
      </c>
      <c r="H13" s="39" t="s">
        <v>1670</v>
      </c>
      <c r="I13" s="35" t="s">
        <v>10</v>
      </c>
      <c r="J13" s="54" t="s">
        <v>1671</v>
      </c>
      <c r="K13" s="35" t="s">
        <v>1672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</row>
    <row r="14" spans="1:514" ht="14.5" x14ac:dyDescent="0.35">
      <c r="A14" s="36">
        <v>5753</v>
      </c>
      <c r="B14" s="37">
        <v>1575301</v>
      </c>
      <c r="C14" s="37"/>
      <c r="D14" s="35" t="s">
        <v>90</v>
      </c>
      <c r="E14" s="38" t="s">
        <v>2</v>
      </c>
      <c r="F14" s="38" t="s">
        <v>66</v>
      </c>
      <c r="G14" s="38" t="s">
        <v>66</v>
      </c>
      <c r="H14" s="39" t="s">
        <v>1670</v>
      </c>
      <c r="I14" s="35" t="s">
        <v>10</v>
      </c>
      <c r="J14" s="54" t="s">
        <v>1671</v>
      </c>
      <c r="K14" s="35" t="s">
        <v>1672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</row>
    <row r="15" spans="1:514" ht="14.5" x14ac:dyDescent="0.35">
      <c r="A15" s="40">
        <v>3836</v>
      </c>
      <c r="B15" s="37">
        <v>1383601</v>
      </c>
      <c r="C15" s="37"/>
      <c r="D15" s="35" t="s">
        <v>782</v>
      </c>
      <c r="E15" s="38" t="s">
        <v>2</v>
      </c>
      <c r="F15" s="38" t="s">
        <v>336</v>
      </c>
      <c r="G15" s="38" t="s">
        <v>336</v>
      </c>
      <c r="H15" s="39" t="s">
        <v>1676</v>
      </c>
      <c r="I15" s="35" t="s">
        <v>1677</v>
      </c>
      <c r="J15" s="57" t="s">
        <v>1678</v>
      </c>
      <c r="K15" s="35" t="s">
        <v>1679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</row>
    <row r="16" spans="1:514" ht="14.5" x14ac:dyDescent="0.35">
      <c r="A16" s="36">
        <v>7274</v>
      </c>
      <c r="B16" s="37">
        <v>1727401</v>
      </c>
      <c r="C16" s="37"/>
      <c r="D16" s="35" t="s">
        <v>1447</v>
      </c>
      <c r="E16" s="38" t="s">
        <v>2</v>
      </c>
      <c r="F16" s="38" t="s">
        <v>307</v>
      </c>
      <c r="G16" s="38" t="s">
        <v>336</v>
      </c>
      <c r="H16" s="39" t="s">
        <v>1670</v>
      </c>
      <c r="I16" s="35" t="s">
        <v>11</v>
      </c>
      <c r="J16" s="57" t="s">
        <v>1674</v>
      </c>
      <c r="K16" s="35" t="s">
        <v>1675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</row>
    <row r="17" spans="1:514" ht="14.5" x14ac:dyDescent="0.35">
      <c r="A17" s="36">
        <v>7329</v>
      </c>
      <c r="B17" s="37">
        <v>1732901</v>
      </c>
      <c r="C17" s="37"/>
      <c r="D17" s="35" t="s">
        <v>93</v>
      </c>
      <c r="E17" s="38" t="s">
        <v>2</v>
      </c>
      <c r="F17" s="38" t="s">
        <v>66</v>
      </c>
      <c r="G17" s="38" t="s">
        <v>66</v>
      </c>
      <c r="H17" s="39" t="s">
        <v>1670</v>
      </c>
      <c r="I17" s="35" t="s">
        <v>10</v>
      </c>
      <c r="J17" s="54" t="s">
        <v>1671</v>
      </c>
      <c r="K17" s="35" t="s">
        <v>1672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</row>
    <row r="18" spans="1:514" ht="14.5" x14ac:dyDescent="0.35">
      <c r="A18" s="36">
        <v>7301</v>
      </c>
      <c r="B18" s="37">
        <v>1730101</v>
      </c>
      <c r="C18" s="37"/>
      <c r="D18" s="35" t="s">
        <v>1449</v>
      </c>
      <c r="E18" s="38" t="s">
        <v>2</v>
      </c>
      <c r="F18" s="38" t="s">
        <v>307</v>
      </c>
      <c r="G18" s="38" t="s">
        <v>66</v>
      </c>
      <c r="H18" s="39" t="s">
        <v>1680</v>
      </c>
      <c r="I18" s="35" t="s">
        <v>11</v>
      </c>
      <c r="J18" s="57" t="s">
        <v>1674</v>
      </c>
      <c r="K18" s="35" t="s">
        <v>1675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</row>
    <row r="19" spans="1:514" ht="14.5" x14ac:dyDescent="0.35">
      <c r="A19" s="36">
        <v>7288</v>
      </c>
      <c r="B19" s="37">
        <v>1728801</v>
      </c>
      <c r="C19" s="37"/>
      <c r="D19" s="35" t="s">
        <v>1451</v>
      </c>
      <c r="E19" s="38" t="s">
        <v>2</v>
      </c>
      <c r="F19" s="38" t="s">
        <v>307</v>
      </c>
      <c r="G19" s="38" t="s">
        <v>336</v>
      </c>
      <c r="H19" s="39" t="s">
        <v>1670</v>
      </c>
      <c r="I19" s="35" t="s">
        <v>11</v>
      </c>
      <c r="J19" s="57" t="s">
        <v>1674</v>
      </c>
      <c r="K19" s="35" t="s">
        <v>1675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</row>
    <row r="20" spans="1:514" ht="15" customHeight="1" x14ac:dyDescent="0.35">
      <c r="A20" s="40">
        <v>6575</v>
      </c>
      <c r="B20" s="37">
        <v>1657501</v>
      </c>
      <c r="C20" s="37"/>
      <c r="D20" s="35" t="s">
        <v>563</v>
      </c>
      <c r="E20" s="38" t="s">
        <v>2</v>
      </c>
      <c r="F20" s="38" t="s">
        <v>336</v>
      </c>
      <c r="G20" s="38" t="s">
        <v>336</v>
      </c>
      <c r="H20" s="39" t="s">
        <v>1676</v>
      </c>
      <c r="I20" s="35" t="s">
        <v>12</v>
      </c>
      <c r="J20" s="54" t="s">
        <v>1681</v>
      </c>
      <c r="K20" s="35" t="s">
        <v>1682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</row>
    <row r="21" spans="1:514" ht="14.5" x14ac:dyDescent="0.35">
      <c r="A21" s="41">
        <v>8745</v>
      </c>
      <c r="B21" s="37">
        <v>1713702</v>
      </c>
      <c r="C21" s="37"/>
      <c r="D21" s="35" t="s">
        <v>1453</v>
      </c>
      <c r="E21" s="38" t="s">
        <v>33</v>
      </c>
      <c r="F21" s="38" t="s">
        <v>307</v>
      </c>
      <c r="G21" s="38" t="s">
        <v>66</v>
      </c>
      <c r="H21" s="39" t="s">
        <v>1683</v>
      </c>
      <c r="I21" s="35" t="s">
        <v>11</v>
      </c>
      <c r="J21" s="57" t="s">
        <v>1674</v>
      </c>
      <c r="K21" s="35" t="s">
        <v>1675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</row>
    <row r="22" spans="1:514" ht="14.5" x14ac:dyDescent="0.35">
      <c r="A22" s="37">
        <v>7137</v>
      </c>
      <c r="B22" s="37">
        <v>1713701</v>
      </c>
      <c r="C22" s="37"/>
      <c r="D22" s="35" t="s">
        <v>1455</v>
      </c>
      <c r="E22" s="38" t="s">
        <v>2</v>
      </c>
      <c r="F22" s="38" t="s">
        <v>307</v>
      </c>
      <c r="G22" s="38" t="s">
        <v>66</v>
      </c>
      <c r="H22" s="39" t="s">
        <v>1670</v>
      </c>
      <c r="I22" s="35" t="s">
        <v>11</v>
      </c>
      <c r="J22" s="57" t="s">
        <v>1674</v>
      </c>
      <c r="K22" s="35" t="s">
        <v>1675</v>
      </c>
    </row>
    <row r="23" spans="1:514" ht="14.5" x14ac:dyDescent="0.35">
      <c r="A23" s="36">
        <v>7110</v>
      </c>
      <c r="B23" s="37">
        <v>1711001</v>
      </c>
      <c r="C23" s="37"/>
      <c r="D23" s="35" t="s">
        <v>292</v>
      </c>
      <c r="E23" s="38" t="s">
        <v>2</v>
      </c>
      <c r="F23" s="38" t="s">
        <v>295</v>
      </c>
      <c r="G23" s="38" t="s">
        <v>295</v>
      </c>
      <c r="H23" s="39" t="s">
        <v>1670</v>
      </c>
      <c r="I23" s="35" t="s">
        <v>23</v>
      </c>
      <c r="J23" s="54" t="s">
        <v>1684</v>
      </c>
      <c r="K23" s="35" t="s">
        <v>1685</v>
      </c>
    </row>
    <row r="24" spans="1:514" ht="14.5" x14ac:dyDescent="0.35">
      <c r="A24" s="36">
        <v>3959</v>
      </c>
      <c r="B24" s="37">
        <v>1395901</v>
      </c>
      <c r="C24" s="37"/>
      <c r="D24" s="35" t="s">
        <v>1211</v>
      </c>
      <c r="E24" s="38" t="s">
        <v>2</v>
      </c>
      <c r="F24" s="38" t="s">
        <v>295</v>
      </c>
      <c r="G24" s="38" t="s">
        <v>66</v>
      </c>
      <c r="H24" s="39" t="s">
        <v>1670</v>
      </c>
      <c r="I24" s="35" t="s">
        <v>20</v>
      </c>
      <c r="J24" s="54" t="s">
        <v>1686</v>
      </c>
      <c r="K24" s="35" t="s">
        <v>1687</v>
      </c>
    </row>
    <row r="25" spans="1:514" ht="14.5" x14ac:dyDescent="0.35">
      <c r="A25" s="36">
        <v>3932</v>
      </c>
      <c r="B25" s="37">
        <v>1393201</v>
      </c>
      <c r="C25" s="37"/>
      <c r="D25" s="35" t="s">
        <v>1456</v>
      </c>
      <c r="E25" s="38" t="s">
        <v>2</v>
      </c>
      <c r="F25" s="38" t="s">
        <v>307</v>
      </c>
      <c r="G25" s="38" t="s">
        <v>336</v>
      </c>
      <c r="H25" s="39" t="s">
        <v>1670</v>
      </c>
      <c r="I25" s="35" t="s">
        <v>11</v>
      </c>
      <c r="J25" s="57" t="s">
        <v>1674</v>
      </c>
      <c r="K25" s="35" t="s">
        <v>1675</v>
      </c>
    </row>
    <row r="26" spans="1:514" ht="14.5" x14ac:dyDescent="0.3">
      <c r="A26" s="40">
        <v>3973</v>
      </c>
      <c r="B26" s="37">
        <v>1397301</v>
      </c>
      <c r="C26" s="37"/>
      <c r="D26" s="35" t="s">
        <v>565</v>
      </c>
      <c r="E26" s="38" t="s">
        <v>2</v>
      </c>
      <c r="F26" s="38" t="s">
        <v>336</v>
      </c>
      <c r="G26" s="38" t="s">
        <v>336</v>
      </c>
      <c r="H26" s="39" t="s">
        <v>1688</v>
      </c>
      <c r="I26" s="35" t="s">
        <v>12</v>
      </c>
      <c r="J26" s="54" t="s">
        <v>1681</v>
      </c>
      <c r="K26" s="35" t="s">
        <v>1682</v>
      </c>
    </row>
    <row r="27" spans="1:514" ht="14.5" x14ac:dyDescent="0.3">
      <c r="A27" s="37">
        <v>3974</v>
      </c>
      <c r="B27" s="37">
        <v>1397401</v>
      </c>
      <c r="C27" s="37"/>
      <c r="D27" s="35" t="s">
        <v>567</v>
      </c>
      <c r="E27" s="38" t="s">
        <v>2</v>
      </c>
      <c r="F27" s="38" t="s">
        <v>336</v>
      </c>
      <c r="G27" s="38" t="s">
        <v>336</v>
      </c>
      <c r="H27" s="39" t="s">
        <v>1689</v>
      </c>
      <c r="I27" s="35" t="s">
        <v>12</v>
      </c>
      <c r="J27" s="54" t="s">
        <v>1681</v>
      </c>
      <c r="K27" s="35" t="s">
        <v>1682</v>
      </c>
    </row>
    <row r="28" spans="1:514" ht="14.5" x14ac:dyDescent="0.35">
      <c r="A28" s="36">
        <v>3808</v>
      </c>
      <c r="B28" s="37">
        <v>1380801</v>
      </c>
      <c r="C28" s="37"/>
      <c r="D28" s="35" t="s">
        <v>1213</v>
      </c>
      <c r="E28" s="38" t="s">
        <v>2</v>
      </c>
      <c r="F28" s="38" t="s">
        <v>295</v>
      </c>
      <c r="G28" s="38" t="s">
        <v>66</v>
      </c>
      <c r="H28" s="39" t="s">
        <v>1670</v>
      </c>
      <c r="I28" s="35" t="s">
        <v>20</v>
      </c>
      <c r="J28" s="54" t="s">
        <v>1686</v>
      </c>
      <c r="K28" s="35" t="s">
        <v>1687</v>
      </c>
    </row>
    <row r="29" spans="1:514" ht="14.5" x14ac:dyDescent="0.35">
      <c r="A29" s="36">
        <v>3781</v>
      </c>
      <c r="B29" s="37">
        <v>1378101</v>
      </c>
      <c r="C29" s="37"/>
      <c r="D29" s="35" t="s">
        <v>1216</v>
      </c>
      <c r="E29" s="38" t="s">
        <v>2</v>
      </c>
      <c r="F29" s="38" t="s">
        <v>295</v>
      </c>
      <c r="G29" s="38" t="s">
        <v>66</v>
      </c>
      <c r="H29" s="39" t="s">
        <v>1676</v>
      </c>
      <c r="I29" s="35" t="s">
        <v>20</v>
      </c>
      <c r="J29" s="54" t="s">
        <v>1686</v>
      </c>
      <c r="K29" s="35" t="s">
        <v>1687</v>
      </c>
    </row>
    <row r="30" spans="1:514" ht="14.5" x14ac:dyDescent="0.35">
      <c r="A30" s="36">
        <v>3795</v>
      </c>
      <c r="B30" s="37">
        <v>1379501</v>
      </c>
      <c r="C30" s="37"/>
      <c r="D30" s="35" t="s">
        <v>1219</v>
      </c>
      <c r="E30" s="38" t="s">
        <v>2</v>
      </c>
      <c r="F30" s="38" t="s">
        <v>295</v>
      </c>
      <c r="G30" s="38" t="s">
        <v>66</v>
      </c>
      <c r="H30" s="39" t="s">
        <v>1670</v>
      </c>
      <c r="I30" s="35" t="s">
        <v>20</v>
      </c>
      <c r="J30" s="54" t="s">
        <v>1686</v>
      </c>
      <c r="K30" s="35" t="s">
        <v>1687</v>
      </c>
    </row>
    <row r="31" spans="1:514" ht="14.5" x14ac:dyDescent="0.35">
      <c r="A31" s="36">
        <v>6808</v>
      </c>
      <c r="B31" s="37">
        <v>1680801</v>
      </c>
      <c r="C31" s="37"/>
      <c r="D31" s="35" t="s">
        <v>1221</v>
      </c>
      <c r="E31" s="38" t="s">
        <v>2</v>
      </c>
      <c r="F31" s="38" t="s">
        <v>295</v>
      </c>
      <c r="G31" s="38" t="s">
        <v>66</v>
      </c>
      <c r="H31" s="39" t="s">
        <v>1676</v>
      </c>
      <c r="I31" s="35" t="s">
        <v>20</v>
      </c>
      <c r="J31" s="54" t="s">
        <v>1686</v>
      </c>
      <c r="K31" s="35" t="s">
        <v>1687</v>
      </c>
    </row>
    <row r="32" spans="1:514" ht="14.5" x14ac:dyDescent="0.35">
      <c r="A32" s="42">
        <v>6822</v>
      </c>
      <c r="B32" s="37">
        <v>1682201</v>
      </c>
      <c r="C32" s="37"/>
      <c r="D32" s="35" t="s">
        <v>296</v>
      </c>
      <c r="E32" s="38" t="s">
        <v>2</v>
      </c>
      <c r="F32" s="38" t="s">
        <v>66</v>
      </c>
      <c r="G32" s="38" t="s">
        <v>66</v>
      </c>
      <c r="H32" s="39" t="s">
        <v>1676</v>
      </c>
      <c r="I32" s="35" t="s">
        <v>23</v>
      </c>
      <c r="J32" s="54" t="s">
        <v>1684</v>
      </c>
      <c r="K32" s="35" t="s">
        <v>1685</v>
      </c>
    </row>
    <row r="33" spans="1:11" ht="14.5" x14ac:dyDescent="0.35">
      <c r="A33" s="36">
        <v>6781</v>
      </c>
      <c r="B33" s="37">
        <v>1678101</v>
      </c>
      <c r="C33" s="37"/>
      <c r="D33" s="35" t="s">
        <v>1223</v>
      </c>
      <c r="E33" s="38" t="s">
        <v>2</v>
      </c>
      <c r="F33" s="38" t="s">
        <v>295</v>
      </c>
      <c r="G33" s="38" t="s">
        <v>295</v>
      </c>
      <c r="H33" s="39" t="s">
        <v>1670</v>
      </c>
      <c r="I33" s="35" t="s">
        <v>20</v>
      </c>
      <c r="J33" s="54" t="s">
        <v>1686</v>
      </c>
      <c r="K33" s="35" t="s">
        <v>1687</v>
      </c>
    </row>
    <row r="34" spans="1:11" ht="14.5" x14ac:dyDescent="0.35">
      <c r="A34" s="36">
        <v>6644</v>
      </c>
      <c r="B34" s="37">
        <v>1664401</v>
      </c>
      <c r="C34" s="37"/>
      <c r="D34" s="35" t="s">
        <v>1225</v>
      </c>
      <c r="E34" s="38" t="s">
        <v>2</v>
      </c>
      <c r="F34" s="38" t="s">
        <v>295</v>
      </c>
      <c r="G34" s="38" t="s">
        <v>66</v>
      </c>
      <c r="H34" s="39" t="s">
        <v>1670</v>
      </c>
      <c r="I34" s="35" t="s">
        <v>20</v>
      </c>
      <c r="J34" s="54" t="s">
        <v>1686</v>
      </c>
      <c r="K34" s="35" t="s">
        <v>1687</v>
      </c>
    </row>
    <row r="35" spans="1:11" ht="14.5" x14ac:dyDescent="0.35">
      <c r="A35" s="42">
        <v>6630</v>
      </c>
      <c r="B35" s="37">
        <v>1663001</v>
      </c>
      <c r="C35" s="37"/>
      <c r="D35" s="35" t="s">
        <v>298</v>
      </c>
      <c r="E35" s="38" t="s">
        <v>2</v>
      </c>
      <c r="F35" s="38" t="s">
        <v>66</v>
      </c>
      <c r="G35" s="38" t="s">
        <v>66</v>
      </c>
      <c r="H35" s="39" t="s">
        <v>1676</v>
      </c>
      <c r="I35" s="35" t="s">
        <v>23</v>
      </c>
      <c r="J35" s="54" t="s">
        <v>1684</v>
      </c>
      <c r="K35" s="35" t="s">
        <v>1685</v>
      </c>
    </row>
    <row r="36" spans="1:11" ht="14.5" x14ac:dyDescent="0.35">
      <c r="A36" s="36">
        <v>6616</v>
      </c>
      <c r="B36" s="37">
        <v>1661601</v>
      </c>
      <c r="C36" s="37"/>
      <c r="D36" s="35" t="s">
        <v>96</v>
      </c>
      <c r="E36" s="38" t="s">
        <v>2</v>
      </c>
      <c r="F36" s="38" t="s">
        <v>66</v>
      </c>
      <c r="G36" s="38" t="s">
        <v>66</v>
      </c>
      <c r="H36" s="39" t="s">
        <v>1670</v>
      </c>
      <c r="I36" s="35" t="s">
        <v>10</v>
      </c>
      <c r="J36" s="54" t="s">
        <v>1671</v>
      </c>
      <c r="K36" s="35" t="s">
        <v>1672</v>
      </c>
    </row>
    <row r="37" spans="1:11" ht="14.5" x14ac:dyDescent="0.35">
      <c r="A37" s="36">
        <v>5548</v>
      </c>
      <c r="B37" s="37">
        <v>1554801</v>
      </c>
      <c r="C37" s="37"/>
      <c r="D37" s="35" t="s">
        <v>99</v>
      </c>
      <c r="E37" s="38" t="s">
        <v>2</v>
      </c>
      <c r="F37" s="38" t="s">
        <v>66</v>
      </c>
      <c r="G37" s="38" t="s">
        <v>66</v>
      </c>
      <c r="H37" s="39" t="s">
        <v>1676</v>
      </c>
      <c r="I37" s="35" t="s">
        <v>11</v>
      </c>
      <c r="J37" s="57" t="s">
        <v>1674</v>
      </c>
      <c r="K37" s="35" t="s">
        <v>1675</v>
      </c>
    </row>
    <row r="38" spans="1:11" ht="14.5" x14ac:dyDescent="0.35">
      <c r="A38" s="36">
        <v>5582</v>
      </c>
      <c r="B38" s="37">
        <v>1558201</v>
      </c>
      <c r="C38" s="37"/>
      <c r="D38" s="35" t="s">
        <v>102</v>
      </c>
      <c r="E38" s="38" t="s">
        <v>2</v>
      </c>
      <c r="F38" s="38" t="s">
        <v>66</v>
      </c>
      <c r="G38" s="38" t="s">
        <v>66</v>
      </c>
      <c r="H38" s="39" t="s">
        <v>1676</v>
      </c>
      <c r="I38" s="35" t="s">
        <v>10</v>
      </c>
      <c r="J38" s="54" t="s">
        <v>1671</v>
      </c>
      <c r="K38" s="35" t="s">
        <v>1672</v>
      </c>
    </row>
    <row r="39" spans="1:11" ht="14.5" x14ac:dyDescent="0.35">
      <c r="A39" s="36">
        <v>5521</v>
      </c>
      <c r="B39" s="37">
        <v>1552101</v>
      </c>
      <c r="C39" s="37"/>
      <c r="D39" s="35" t="s">
        <v>1228</v>
      </c>
      <c r="E39" s="38" t="s">
        <v>2</v>
      </c>
      <c r="F39" s="38" t="s">
        <v>295</v>
      </c>
      <c r="G39" s="38" t="s">
        <v>66</v>
      </c>
      <c r="H39" s="39" t="s">
        <v>1670</v>
      </c>
      <c r="I39" s="35" t="s">
        <v>20</v>
      </c>
      <c r="J39" s="54" t="s">
        <v>1686</v>
      </c>
      <c r="K39" s="35" t="s">
        <v>1687</v>
      </c>
    </row>
    <row r="40" spans="1:11" ht="14.5" x14ac:dyDescent="0.35">
      <c r="A40" s="36">
        <v>5575</v>
      </c>
      <c r="B40" s="37">
        <v>1557501</v>
      </c>
      <c r="C40" s="37"/>
      <c r="D40" s="35" t="s">
        <v>104</v>
      </c>
      <c r="E40" s="38" t="s">
        <v>2</v>
      </c>
      <c r="F40" s="38" t="s">
        <v>66</v>
      </c>
      <c r="G40" s="38" t="s">
        <v>66</v>
      </c>
      <c r="H40" s="39" t="s">
        <v>1676</v>
      </c>
      <c r="I40" s="35" t="s">
        <v>10</v>
      </c>
      <c r="J40" s="54" t="s">
        <v>1671</v>
      </c>
      <c r="K40" s="35" t="s">
        <v>1672</v>
      </c>
    </row>
    <row r="41" spans="1:11" ht="14.5" x14ac:dyDescent="0.35">
      <c r="A41" s="36">
        <v>5534</v>
      </c>
      <c r="B41" s="37">
        <v>1553401</v>
      </c>
      <c r="C41" s="37"/>
      <c r="D41" s="35" t="s">
        <v>106</v>
      </c>
      <c r="E41" s="38" t="s">
        <v>2</v>
      </c>
      <c r="F41" s="38" t="s">
        <v>66</v>
      </c>
      <c r="G41" s="38" t="s">
        <v>66</v>
      </c>
      <c r="H41" s="39" t="s">
        <v>1676</v>
      </c>
      <c r="I41" s="35" t="s">
        <v>10</v>
      </c>
      <c r="J41" s="54" t="s">
        <v>1671</v>
      </c>
      <c r="K41" s="35" t="s">
        <v>1672</v>
      </c>
    </row>
    <row r="42" spans="1:11" ht="14.5" x14ac:dyDescent="0.35">
      <c r="A42" s="36">
        <v>5505</v>
      </c>
      <c r="B42" s="37">
        <v>1550501</v>
      </c>
      <c r="C42" s="37"/>
      <c r="D42" s="35" t="s">
        <v>1458</v>
      </c>
      <c r="E42" s="38" t="s">
        <v>2</v>
      </c>
      <c r="F42" s="38" t="s">
        <v>307</v>
      </c>
      <c r="G42" s="38" t="s">
        <v>336</v>
      </c>
      <c r="H42" s="39" t="s">
        <v>1670</v>
      </c>
      <c r="I42" s="35" t="s">
        <v>11</v>
      </c>
      <c r="J42" s="57" t="s">
        <v>1674</v>
      </c>
      <c r="K42" s="35" t="s">
        <v>1675</v>
      </c>
    </row>
    <row r="43" spans="1:11" ht="14.5" x14ac:dyDescent="0.35">
      <c r="A43" s="42">
        <v>2250</v>
      </c>
      <c r="B43" s="37">
        <v>1225001</v>
      </c>
      <c r="C43" s="37"/>
      <c r="D43" s="35" t="s">
        <v>990</v>
      </c>
      <c r="E43" s="38" t="s">
        <v>2</v>
      </c>
      <c r="F43" s="38" t="s">
        <v>303</v>
      </c>
      <c r="G43" s="38" t="s">
        <v>1690</v>
      </c>
      <c r="H43" s="39" t="s">
        <v>1670</v>
      </c>
      <c r="I43" s="35" t="s">
        <v>1691</v>
      </c>
      <c r="J43" s="57" t="s">
        <v>1692</v>
      </c>
      <c r="K43" s="6" t="s">
        <v>1693</v>
      </c>
    </row>
    <row r="44" spans="1:11" ht="14.5" x14ac:dyDescent="0.35">
      <c r="A44" s="41">
        <v>8009</v>
      </c>
      <c r="B44" s="37">
        <v>1800901</v>
      </c>
      <c r="C44" s="37"/>
      <c r="D44" s="35" t="s">
        <v>1460</v>
      </c>
      <c r="E44" s="38" t="s">
        <v>3</v>
      </c>
      <c r="F44" s="38" t="s">
        <v>307</v>
      </c>
      <c r="G44" s="38" t="s">
        <v>336</v>
      </c>
      <c r="H44" s="39" t="s">
        <v>1694</v>
      </c>
      <c r="I44" s="35" t="s">
        <v>11</v>
      </c>
      <c r="J44" s="57" t="s">
        <v>1674</v>
      </c>
      <c r="K44" s="35" t="s">
        <v>1675</v>
      </c>
    </row>
    <row r="45" spans="1:11" ht="14.5" x14ac:dyDescent="0.3">
      <c r="A45" s="43">
        <v>8726</v>
      </c>
      <c r="B45" s="37">
        <v>1872601</v>
      </c>
      <c r="C45" s="37"/>
      <c r="D45" s="35" t="s">
        <v>300</v>
      </c>
      <c r="E45" s="38" t="s">
        <v>29</v>
      </c>
      <c r="F45" s="38" t="s">
        <v>303</v>
      </c>
      <c r="G45" s="38" t="s">
        <v>1690</v>
      </c>
      <c r="H45" s="39" t="s">
        <v>1695</v>
      </c>
      <c r="I45" s="35" t="s">
        <v>23</v>
      </c>
      <c r="J45" s="54" t="s">
        <v>1684</v>
      </c>
      <c r="K45" s="35" t="s">
        <v>1685</v>
      </c>
    </row>
    <row r="46" spans="1:11" ht="14.5" x14ac:dyDescent="0.35">
      <c r="A46" s="40">
        <v>2014</v>
      </c>
      <c r="B46" s="37">
        <v>1201401</v>
      </c>
      <c r="C46" s="37"/>
      <c r="D46" s="35" t="s">
        <v>569</v>
      </c>
      <c r="E46" s="38" t="s">
        <v>2</v>
      </c>
      <c r="F46" s="38" t="s">
        <v>336</v>
      </c>
      <c r="G46" s="38" t="s">
        <v>336</v>
      </c>
      <c r="H46" s="39" t="s">
        <v>1676</v>
      </c>
      <c r="I46" s="35" t="s">
        <v>11</v>
      </c>
      <c r="J46" s="57" t="s">
        <v>1674</v>
      </c>
      <c r="K46" s="35" t="s">
        <v>1675</v>
      </c>
    </row>
    <row r="47" spans="1:11" ht="14.5" x14ac:dyDescent="0.35">
      <c r="A47" s="36">
        <v>2027</v>
      </c>
      <c r="B47" s="37">
        <v>1202701</v>
      </c>
      <c r="C47" s="37"/>
      <c r="D47" s="35" t="s">
        <v>304</v>
      </c>
      <c r="E47" s="38" t="s">
        <v>2</v>
      </c>
      <c r="F47" s="38" t="s">
        <v>307</v>
      </c>
      <c r="G47" s="38" t="s">
        <v>336</v>
      </c>
      <c r="H47" s="39" t="s">
        <v>1670</v>
      </c>
      <c r="I47" s="35" t="s">
        <v>23</v>
      </c>
      <c r="J47" s="54" t="s">
        <v>1684</v>
      </c>
      <c r="K47" s="35" t="s">
        <v>1685</v>
      </c>
    </row>
    <row r="48" spans="1:11" ht="14.5" x14ac:dyDescent="0.35">
      <c r="A48" s="36">
        <v>5111</v>
      </c>
      <c r="B48" s="37">
        <v>1511101</v>
      </c>
      <c r="C48" s="37"/>
      <c r="D48" s="35" t="s">
        <v>1462</v>
      </c>
      <c r="E48" s="38" t="s">
        <v>13</v>
      </c>
      <c r="F48" s="38" t="s">
        <v>307</v>
      </c>
      <c r="G48" s="38" t="s">
        <v>66</v>
      </c>
      <c r="H48" s="39" t="s">
        <v>1670</v>
      </c>
      <c r="I48" s="35" t="s">
        <v>11</v>
      </c>
      <c r="J48" s="57" t="s">
        <v>1674</v>
      </c>
      <c r="K48" s="35" t="s">
        <v>1675</v>
      </c>
    </row>
    <row r="49" spans="1:11" ht="14.5" x14ac:dyDescent="0.35">
      <c r="A49" s="36">
        <v>2041</v>
      </c>
      <c r="B49" s="37">
        <v>1204101</v>
      </c>
      <c r="C49" s="37"/>
      <c r="D49" s="35" t="s">
        <v>1464</v>
      </c>
      <c r="E49" s="38" t="s">
        <v>2</v>
      </c>
      <c r="F49" s="38" t="s">
        <v>307</v>
      </c>
      <c r="G49" s="38" t="s">
        <v>336</v>
      </c>
      <c r="H49" s="39" t="s">
        <v>1670</v>
      </c>
      <c r="I49" s="35" t="s">
        <v>12</v>
      </c>
      <c r="J49" s="54" t="s">
        <v>1681</v>
      </c>
      <c r="K49" s="35" t="s">
        <v>1682</v>
      </c>
    </row>
    <row r="50" spans="1:11" ht="14.5" x14ac:dyDescent="0.35">
      <c r="A50" s="36">
        <v>8272</v>
      </c>
      <c r="B50" s="37">
        <v>1827201</v>
      </c>
      <c r="C50" s="37"/>
      <c r="D50" s="35" t="s">
        <v>993</v>
      </c>
      <c r="E50" s="38" t="s">
        <v>48</v>
      </c>
      <c r="F50" s="38" t="s">
        <v>303</v>
      </c>
      <c r="G50" s="38" t="s">
        <v>1690</v>
      </c>
      <c r="H50" s="39" t="s">
        <v>1694</v>
      </c>
      <c r="I50" s="35" t="s">
        <v>1691</v>
      </c>
      <c r="J50" s="57" t="s">
        <v>1692</v>
      </c>
      <c r="K50" s="6" t="s">
        <v>1693</v>
      </c>
    </row>
    <row r="51" spans="1:11" ht="14.5" x14ac:dyDescent="0.35">
      <c r="A51" s="36">
        <v>2068</v>
      </c>
      <c r="B51" s="37">
        <v>1206801</v>
      </c>
      <c r="C51" s="37"/>
      <c r="D51" s="35" t="s">
        <v>1466</v>
      </c>
      <c r="E51" s="38" t="s">
        <v>2</v>
      </c>
      <c r="F51" s="38" t="s">
        <v>307</v>
      </c>
      <c r="G51" s="38" t="s">
        <v>295</v>
      </c>
      <c r="H51" s="39" t="s">
        <v>1670</v>
      </c>
      <c r="I51" s="35" t="s">
        <v>11</v>
      </c>
      <c r="J51" s="57" t="s">
        <v>1674</v>
      </c>
      <c r="K51" s="35" t="s">
        <v>1675</v>
      </c>
    </row>
    <row r="52" spans="1:11" ht="14.5" x14ac:dyDescent="0.35">
      <c r="A52" s="42">
        <v>7398</v>
      </c>
      <c r="B52" s="37">
        <v>1739801</v>
      </c>
      <c r="C52" s="37"/>
      <c r="D52" s="35" t="s">
        <v>996</v>
      </c>
      <c r="E52" s="38" t="s">
        <v>2</v>
      </c>
      <c r="F52" s="38" t="s">
        <v>303</v>
      </c>
      <c r="G52" s="38" t="s">
        <v>1690</v>
      </c>
      <c r="H52" s="39" t="s">
        <v>1670</v>
      </c>
      <c r="I52" s="35" t="s">
        <v>1677</v>
      </c>
      <c r="J52" s="55" t="s">
        <v>1678</v>
      </c>
      <c r="K52" s="35" t="s">
        <v>1679</v>
      </c>
    </row>
    <row r="53" spans="1:11" ht="14.5" x14ac:dyDescent="0.35">
      <c r="A53" s="36">
        <v>2082</v>
      </c>
      <c r="B53" s="37">
        <v>1208201</v>
      </c>
      <c r="C53" s="37"/>
      <c r="D53" s="35" t="s">
        <v>308</v>
      </c>
      <c r="E53" s="38" t="s">
        <v>2</v>
      </c>
      <c r="F53" s="38" t="s">
        <v>295</v>
      </c>
      <c r="G53" s="38" t="s">
        <v>295</v>
      </c>
      <c r="H53" s="39" t="s">
        <v>1670</v>
      </c>
      <c r="I53" s="35" t="s">
        <v>23</v>
      </c>
      <c r="J53" s="56" t="s">
        <v>1684</v>
      </c>
      <c r="K53" s="35" t="s">
        <v>1685</v>
      </c>
    </row>
    <row r="54" spans="1:11" ht="14.5" x14ac:dyDescent="0.3">
      <c r="A54" s="37">
        <v>6426</v>
      </c>
      <c r="B54" s="37">
        <v>1642601</v>
      </c>
      <c r="C54" s="37"/>
      <c r="D54" s="35" t="s">
        <v>572</v>
      </c>
      <c r="E54" s="38" t="s">
        <v>2</v>
      </c>
      <c r="F54" s="38" t="s">
        <v>336</v>
      </c>
      <c r="G54" s="38" t="s">
        <v>336</v>
      </c>
      <c r="H54" s="39" t="s">
        <v>1696</v>
      </c>
      <c r="I54" s="35" t="s">
        <v>12</v>
      </c>
      <c r="J54" s="56" t="s">
        <v>1681</v>
      </c>
      <c r="K54" s="35" t="s">
        <v>1682</v>
      </c>
    </row>
    <row r="55" spans="1:11" ht="14.5" x14ac:dyDescent="0.35">
      <c r="A55" s="36">
        <v>2089</v>
      </c>
      <c r="B55" s="37">
        <v>1208901</v>
      </c>
      <c r="C55" s="37"/>
      <c r="D55" s="35" t="s">
        <v>108</v>
      </c>
      <c r="E55" s="38" t="s">
        <v>2</v>
      </c>
      <c r="F55" s="38" t="s">
        <v>66</v>
      </c>
      <c r="G55" s="38" t="s">
        <v>66</v>
      </c>
      <c r="H55" s="39" t="s">
        <v>1670</v>
      </c>
      <c r="I55" s="35" t="s">
        <v>10</v>
      </c>
      <c r="J55" s="56" t="s">
        <v>1671</v>
      </c>
      <c r="K55" s="35" t="s">
        <v>1672</v>
      </c>
    </row>
    <row r="56" spans="1:11" ht="14.5" x14ac:dyDescent="0.35">
      <c r="A56" s="36">
        <v>2096</v>
      </c>
      <c r="B56" s="37">
        <v>1209601</v>
      </c>
      <c r="C56" s="37"/>
      <c r="D56" s="35" t="s">
        <v>111</v>
      </c>
      <c r="E56" s="38" t="s">
        <v>2</v>
      </c>
      <c r="F56" s="38" t="s">
        <v>66</v>
      </c>
      <c r="G56" s="38" t="s">
        <v>66</v>
      </c>
      <c r="H56" s="39" t="s">
        <v>1670</v>
      </c>
      <c r="I56" s="35" t="s">
        <v>10</v>
      </c>
      <c r="J56" s="56" t="s">
        <v>1671</v>
      </c>
      <c r="K56" s="35" t="s">
        <v>1672</v>
      </c>
    </row>
    <row r="57" spans="1:11" ht="14.5" x14ac:dyDescent="0.35">
      <c r="A57" s="42">
        <v>2110</v>
      </c>
      <c r="B57" s="37">
        <v>1211001</v>
      </c>
      <c r="C57" s="37"/>
      <c r="D57" s="35" t="s">
        <v>998</v>
      </c>
      <c r="E57" s="38" t="s">
        <v>2</v>
      </c>
      <c r="F57" s="38" t="s">
        <v>303</v>
      </c>
      <c r="G57" s="38" t="s">
        <v>1690</v>
      </c>
      <c r="H57" s="39" t="s">
        <v>1670</v>
      </c>
      <c r="I57" s="35" t="s">
        <v>1691</v>
      </c>
      <c r="J57" s="57" t="s">
        <v>1692</v>
      </c>
      <c r="K57" s="6" t="s">
        <v>1693</v>
      </c>
    </row>
    <row r="58" spans="1:11" ht="14.5" x14ac:dyDescent="0.35">
      <c r="A58" s="42">
        <v>2117</v>
      </c>
      <c r="B58" s="37">
        <v>1211701</v>
      </c>
      <c r="C58" s="37"/>
      <c r="D58" s="35" t="s">
        <v>1000</v>
      </c>
      <c r="E58" s="38" t="s">
        <v>2</v>
      </c>
      <c r="F58" s="38" t="s">
        <v>303</v>
      </c>
      <c r="G58" s="38" t="s">
        <v>1690</v>
      </c>
      <c r="H58" s="39" t="s">
        <v>1670</v>
      </c>
      <c r="I58" s="35" t="s">
        <v>1691</v>
      </c>
      <c r="J58" s="57" t="s">
        <v>1692</v>
      </c>
      <c r="K58" s="6" t="s">
        <v>1693</v>
      </c>
    </row>
    <row r="59" spans="1:11" ht="14.5" x14ac:dyDescent="0.35">
      <c r="A59" s="36">
        <v>2123</v>
      </c>
      <c r="B59" s="37">
        <v>1212301</v>
      </c>
      <c r="C59" s="37"/>
      <c r="D59" s="35" t="s">
        <v>1230</v>
      </c>
      <c r="E59" s="38" t="s">
        <v>2</v>
      </c>
      <c r="F59" s="38" t="s">
        <v>295</v>
      </c>
      <c r="G59" s="38" t="s">
        <v>66</v>
      </c>
      <c r="H59" s="39" t="s">
        <v>1670</v>
      </c>
      <c r="I59" s="35" t="s">
        <v>20</v>
      </c>
      <c r="J59" s="56" t="s">
        <v>1686</v>
      </c>
      <c r="K59" s="35" t="s">
        <v>1687</v>
      </c>
    </row>
    <row r="60" spans="1:11" ht="14.5" x14ac:dyDescent="0.3">
      <c r="A60" s="43">
        <v>8852</v>
      </c>
      <c r="B60" s="37">
        <v>1885201</v>
      </c>
      <c r="C60" s="37"/>
      <c r="D60" s="35" t="s">
        <v>311</v>
      </c>
      <c r="E60" s="38" t="s">
        <v>29</v>
      </c>
      <c r="F60" s="38" t="s">
        <v>66</v>
      </c>
      <c r="G60" s="38" t="s">
        <v>66</v>
      </c>
      <c r="H60" s="39" t="s">
        <v>1695</v>
      </c>
      <c r="I60" s="35" t="s">
        <v>23</v>
      </c>
      <c r="J60" s="56" t="s">
        <v>1684</v>
      </c>
      <c r="K60" s="35" t="s">
        <v>1685</v>
      </c>
    </row>
    <row r="61" spans="1:11" ht="14.5" x14ac:dyDescent="0.35">
      <c r="A61" s="40">
        <v>2137</v>
      </c>
      <c r="B61" s="37">
        <v>1213701</v>
      </c>
      <c r="C61" s="37"/>
      <c r="D61" s="35" t="s">
        <v>575</v>
      </c>
      <c r="E61" s="38" t="s">
        <v>2</v>
      </c>
      <c r="F61" s="38" t="s">
        <v>336</v>
      </c>
      <c r="G61" s="38" t="s">
        <v>336</v>
      </c>
      <c r="H61" s="39" t="s">
        <v>1670</v>
      </c>
      <c r="I61" s="35" t="s">
        <v>11</v>
      </c>
      <c r="J61" s="57" t="s">
        <v>1674</v>
      </c>
      <c r="K61" s="35" t="s">
        <v>1675</v>
      </c>
    </row>
    <row r="62" spans="1:11" ht="14.5" x14ac:dyDescent="0.35">
      <c r="A62" s="36">
        <v>2146</v>
      </c>
      <c r="B62" s="37">
        <v>1214601</v>
      </c>
      <c r="C62" s="37"/>
      <c r="D62" s="35" t="s">
        <v>113</v>
      </c>
      <c r="E62" s="38" t="s">
        <v>2</v>
      </c>
      <c r="F62" s="38" t="s">
        <v>66</v>
      </c>
      <c r="G62" s="38" t="s">
        <v>66</v>
      </c>
      <c r="H62" s="39" t="s">
        <v>1676</v>
      </c>
      <c r="I62" s="35" t="s">
        <v>10</v>
      </c>
      <c r="J62" s="56" t="s">
        <v>1671</v>
      </c>
      <c r="K62" s="35" t="s">
        <v>1672</v>
      </c>
    </row>
    <row r="63" spans="1:11" ht="14.5" x14ac:dyDescent="0.35">
      <c r="A63" s="36">
        <v>2151</v>
      </c>
      <c r="B63" s="37">
        <v>1215101</v>
      </c>
      <c r="C63" s="37"/>
      <c r="D63" s="35" t="s">
        <v>313</v>
      </c>
      <c r="E63" s="38" t="s">
        <v>2</v>
      </c>
      <c r="F63" s="38" t="s">
        <v>307</v>
      </c>
      <c r="G63" s="38" t="s">
        <v>336</v>
      </c>
      <c r="H63" s="39" t="s">
        <v>1670</v>
      </c>
      <c r="I63" s="35" t="s">
        <v>23</v>
      </c>
      <c r="J63" s="56" t="s">
        <v>1684</v>
      </c>
      <c r="K63" s="35" t="s">
        <v>1685</v>
      </c>
    </row>
    <row r="64" spans="1:11" ht="14.5" x14ac:dyDescent="0.3">
      <c r="A64" s="40">
        <v>4356</v>
      </c>
      <c r="B64" s="37">
        <v>1435601</v>
      </c>
      <c r="C64" s="37"/>
      <c r="D64" s="35" t="s">
        <v>577</v>
      </c>
      <c r="E64" s="38" t="s">
        <v>2</v>
      </c>
      <c r="F64" s="38" t="s">
        <v>336</v>
      </c>
      <c r="G64" s="38" t="s">
        <v>336</v>
      </c>
      <c r="H64" s="39" t="s">
        <v>1676</v>
      </c>
      <c r="I64" s="35" t="s">
        <v>12</v>
      </c>
      <c r="J64" s="56" t="s">
        <v>1681</v>
      </c>
      <c r="K64" s="35" t="s">
        <v>1682</v>
      </c>
    </row>
    <row r="65" spans="1:11" ht="14.5" x14ac:dyDescent="0.3">
      <c r="A65" s="37">
        <v>2164</v>
      </c>
      <c r="B65" s="37">
        <v>1216401</v>
      </c>
      <c r="C65" s="37"/>
      <c r="D65" s="35" t="s">
        <v>784</v>
      </c>
      <c r="E65" s="38" t="s">
        <v>2</v>
      </c>
      <c r="F65" s="38" t="s">
        <v>357</v>
      </c>
      <c r="G65" s="38" t="s">
        <v>1690</v>
      </c>
      <c r="H65" s="39" t="s">
        <v>1670</v>
      </c>
      <c r="I65" s="35" t="s">
        <v>1677</v>
      </c>
      <c r="J65" s="55" t="s">
        <v>1678</v>
      </c>
      <c r="K65" s="35" t="s">
        <v>1679</v>
      </c>
    </row>
    <row r="66" spans="1:11" ht="14.5" x14ac:dyDescent="0.35">
      <c r="A66" s="36">
        <v>2178</v>
      </c>
      <c r="B66" s="37">
        <v>1217801</v>
      </c>
      <c r="C66" s="37"/>
      <c r="D66" s="35" t="s">
        <v>1469</v>
      </c>
      <c r="E66" s="38" t="s">
        <v>2</v>
      </c>
      <c r="F66" s="38" t="s">
        <v>307</v>
      </c>
      <c r="G66" s="38" t="s">
        <v>295</v>
      </c>
      <c r="H66" s="39" t="s">
        <v>1670</v>
      </c>
      <c r="I66" s="35" t="s">
        <v>11</v>
      </c>
      <c r="J66" s="57" t="s">
        <v>1674</v>
      </c>
      <c r="K66" s="35" t="s">
        <v>1675</v>
      </c>
    </row>
    <row r="67" spans="1:11" ht="14.5" x14ac:dyDescent="0.35">
      <c r="A67" s="37">
        <v>8609</v>
      </c>
      <c r="B67" s="37">
        <v>1860901</v>
      </c>
      <c r="C67" s="37"/>
      <c r="D67" s="35" t="s">
        <v>787</v>
      </c>
      <c r="E67" s="38" t="s">
        <v>15</v>
      </c>
      <c r="F67" s="38" t="s">
        <v>357</v>
      </c>
      <c r="G67" s="38" t="s">
        <v>1690</v>
      </c>
      <c r="H67" s="39" t="s">
        <v>1695</v>
      </c>
      <c r="I67" s="35" t="s">
        <v>1677</v>
      </c>
      <c r="J67" s="57" t="s">
        <v>1678</v>
      </c>
      <c r="K67" s="35" t="s">
        <v>1679</v>
      </c>
    </row>
    <row r="68" spans="1:11" ht="14.5" x14ac:dyDescent="0.35">
      <c r="A68" s="36">
        <v>2192</v>
      </c>
      <c r="B68" s="37">
        <v>1219201</v>
      </c>
      <c r="C68" s="37"/>
      <c r="D68" s="35" t="s">
        <v>315</v>
      </c>
      <c r="E68" s="38" t="s">
        <v>2</v>
      </c>
      <c r="F68" s="38" t="s">
        <v>295</v>
      </c>
      <c r="G68" s="38" t="s">
        <v>295</v>
      </c>
      <c r="H68" s="39" t="s">
        <v>1670</v>
      </c>
      <c r="I68" s="35" t="s">
        <v>23</v>
      </c>
      <c r="J68" s="56" t="s">
        <v>1684</v>
      </c>
      <c r="K68" s="35" t="s">
        <v>1685</v>
      </c>
    </row>
    <row r="69" spans="1:11" ht="14.5" x14ac:dyDescent="0.35">
      <c r="A69" s="37">
        <v>2205</v>
      </c>
      <c r="B69" s="37">
        <v>1220501</v>
      </c>
      <c r="C69" s="37"/>
      <c r="D69" s="35" t="s">
        <v>790</v>
      </c>
      <c r="E69" s="38" t="s">
        <v>2</v>
      </c>
      <c r="F69" s="38" t="s">
        <v>357</v>
      </c>
      <c r="G69" s="38" t="s">
        <v>1690</v>
      </c>
      <c r="H69" s="39" t="s">
        <v>1670</v>
      </c>
      <c r="I69" s="35" t="s">
        <v>1677</v>
      </c>
      <c r="J69" s="57" t="s">
        <v>1678</v>
      </c>
      <c r="K69" s="35" t="s">
        <v>1679</v>
      </c>
    </row>
    <row r="70" spans="1:11" ht="14.5" x14ac:dyDescent="0.35">
      <c r="A70" s="41">
        <v>4322</v>
      </c>
      <c r="B70" s="37">
        <v>1432201</v>
      </c>
      <c r="C70" s="37"/>
      <c r="D70" s="35" t="s">
        <v>1471</v>
      </c>
      <c r="E70" s="38" t="s">
        <v>30</v>
      </c>
      <c r="F70" s="38" t="s">
        <v>307</v>
      </c>
      <c r="G70" s="38" t="s">
        <v>336</v>
      </c>
      <c r="H70" s="39" t="s">
        <v>1697</v>
      </c>
      <c r="I70" s="35" t="s">
        <v>11</v>
      </c>
      <c r="J70" s="57" t="s">
        <v>1674</v>
      </c>
      <c r="K70" s="35" t="s">
        <v>1675</v>
      </c>
    </row>
    <row r="71" spans="1:11" ht="14.5" x14ac:dyDescent="0.35">
      <c r="A71" s="36">
        <v>2219</v>
      </c>
      <c r="B71" s="37">
        <v>1221901</v>
      </c>
      <c r="C71" s="37"/>
      <c r="D71" s="35" t="s">
        <v>1473</v>
      </c>
      <c r="E71" s="38" t="s">
        <v>2</v>
      </c>
      <c r="F71" s="38" t="s">
        <v>307</v>
      </c>
      <c r="G71" s="38" t="s">
        <v>336</v>
      </c>
      <c r="H71" s="39" t="s">
        <v>1670</v>
      </c>
      <c r="I71" s="35" t="s">
        <v>11</v>
      </c>
      <c r="J71" s="57" t="s">
        <v>1674</v>
      </c>
      <c r="K71" s="35" t="s">
        <v>1675</v>
      </c>
    </row>
    <row r="72" spans="1:11" ht="14.5" x14ac:dyDescent="0.35">
      <c r="A72" s="36">
        <v>2233</v>
      </c>
      <c r="B72" s="37">
        <v>1223301</v>
      </c>
      <c r="C72" s="37"/>
      <c r="D72" s="35" t="s">
        <v>1475</v>
      </c>
      <c r="E72" s="38" t="s">
        <v>2</v>
      </c>
      <c r="F72" s="38" t="s">
        <v>307</v>
      </c>
      <c r="G72" s="38" t="s">
        <v>295</v>
      </c>
      <c r="H72" s="39" t="s">
        <v>1676</v>
      </c>
      <c r="I72" s="35" t="s">
        <v>11</v>
      </c>
      <c r="J72" s="57" t="s">
        <v>1674</v>
      </c>
      <c r="K72" s="35" t="s">
        <v>1675</v>
      </c>
    </row>
    <row r="73" spans="1:11" ht="14.5" x14ac:dyDescent="0.35">
      <c r="A73" s="36">
        <v>8028</v>
      </c>
      <c r="B73" s="37">
        <v>1713702</v>
      </c>
      <c r="C73" s="37">
        <v>1750539</v>
      </c>
      <c r="D73" s="35" t="s">
        <v>1232</v>
      </c>
      <c r="E73" s="38" t="s">
        <v>3</v>
      </c>
      <c r="F73" s="38" t="s">
        <v>295</v>
      </c>
      <c r="G73" s="38" t="s">
        <v>66</v>
      </c>
      <c r="H73" s="39" t="s">
        <v>1694</v>
      </c>
      <c r="I73" s="35" t="s">
        <v>20</v>
      </c>
      <c r="J73" s="56" t="s">
        <v>1686</v>
      </c>
      <c r="K73" s="35" t="s">
        <v>1687</v>
      </c>
    </row>
    <row r="74" spans="1:11" ht="14.5" x14ac:dyDescent="0.35">
      <c r="A74" s="36">
        <v>4685</v>
      </c>
      <c r="B74" s="37">
        <v>1468501</v>
      </c>
      <c r="C74" s="37"/>
      <c r="D74" s="35" t="s">
        <v>1477</v>
      </c>
      <c r="E74" s="38" t="s">
        <v>2</v>
      </c>
      <c r="F74" s="38" t="s">
        <v>307</v>
      </c>
      <c r="G74" s="38" t="s">
        <v>336</v>
      </c>
      <c r="H74" s="39" t="s">
        <v>1670</v>
      </c>
      <c r="I74" s="35" t="s">
        <v>11</v>
      </c>
      <c r="J74" s="57" t="s">
        <v>1674</v>
      </c>
      <c r="K74" s="35" t="s">
        <v>1675</v>
      </c>
    </row>
    <row r="75" spans="1:11" ht="14.5" x14ac:dyDescent="0.35">
      <c r="A75" s="36">
        <v>2247</v>
      </c>
      <c r="B75" s="37">
        <v>1224701</v>
      </c>
      <c r="C75" s="37"/>
      <c r="D75" s="35" t="s">
        <v>115</v>
      </c>
      <c r="E75" s="38" t="s">
        <v>2</v>
      </c>
      <c r="F75" s="38" t="s">
        <v>66</v>
      </c>
      <c r="G75" s="38" t="s">
        <v>66</v>
      </c>
      <c r="H75" s="39" t="s">
        <v>1676</v>
      </c>
      <c r="I75" s="35" t="s">
        <v>10</v>
      </c>
      <c r="J75" s="56" t="s">
        <v>1671</v>
      </c>
      <c r="K75" s="35" t="s">
        <v>1672</v>
      </c>
    </row>
    <row r="76" spans="1:11" ht="14.5" x14ac:dyDescent="0.35">
      <c r="A76" s="36">
        <v>6886</v>
      </c>
      <c r="B76" s="37">
        <v>1688601</v>
      </c>
      <c r="C76" s="37"/>
      <c r="D76" s="35" t="s">
        <v>117</v>
      </c>
      <c r="E76" s="38" t="s">
        <v>2</v>
      </c>
      <c r="F76" s="38" t="s">
        <v>66</v>
      </c>
      <c r="G76" s="38" t="s">
        <v>66</v>
      </c>
      <c r="H76" s="39" t="s">
        <v>1676</v>
      </c>
      <c r="I76" s="35" t="s">
        <v>11</v>
      </c>
      <c r="J76" s="57" t="s">
        <v>1674</v>
      </c>
      <c r="K76" s="35" t="s">
        <v>1675</v>
      </c>
    </row>
    <row r="77" spans="1:11" ht="14.5" x14ac:dyDescent="0.35">
      <c r="A77" s="36">
        <v>4020</v>
      </c>
      <c r="B77" s="37">
        <v>1402001</v>
      </c>
      <c r="C77" s="37"/>
      <c r="D77" s="35" t="s">
        <v>119</v>
      </c>
      <c r="E77" s="38" t="s">
        <v>2</v>
      </c>
      <c r="F77" s="38" t="s">
        <v>66</v>
      </c>
      <c r="G77" s="38" t="s">
        <v>66</v>
      </c>
      <c r="H77" s="39" t="s">
        <v>1698</v>
      </c>
      <c r="I77" s="35" t="s">
        <v>10</v>
      </c>
      <c r="J77" s="56" t="s">
        <v>1671</v>
      </c>
      <c r="K77" s="35" t="s">
        <v>1672</v>
      </c>
    </row>
    <row r="78" spans="1:11" ht="14.5" x14ac:dyDescent="0.35">
      <c r="A78" s="42">
        <v>2269</v>
      </c>
      <c r="B78" s="37">
        <v>1226901</v>
      </c>
      <c r="C78" s="37"/>
      <c r="D78" s="35" t="s">
        <v>1003</v>
      </c>
      <c r="E78" s="38" t="s">
        <v>2</v>
      </c>
      <c r="F78" s="38" t="s">
        <v>303</v>
      </c>
      <c r="G78" s="38" t="s">
        <v>1690</v>
      </c>
      <c r="H78" s="39" t="s">
        <v>1673</v>
      </c>
      <c r="I78" s="35" t="s">
        <v>1691</v>
      </c>
      <c r="J78" s="57" t="s">
        <v>1692</v>
      </c>
      <c r="K78" s="6" t="s">
        <v>1693</v>
      </c>
    </row>
    <row r="79" spans="1:11" ht="14.5" x14ac:dyDescent="0.35">
      <c r="A79" s="36">
        <v>2274</v>
      </c>
      <c r="B79" s="37">
        <v>1227401</v>
      </c>
      <c r="C79" s="37"/>
      <c r="D79" s="35" t="s">
        <v>1234</v>
      </c>
      <c r="E79" s="38" t="s">
        <v>2</v>
      </c>
      <c r="F79" s="38" t="s">
        <v>295</v>
      </c>
      <c r="G79" s="38" t="s">
        <v>295</v>
      </c>
      <c r="H79" s="39" t="s">
        <v>1670</v>
      </c>
      <c r="I79" s="35" t="s">
        <v>20</v>
      </c>
      <c r="J79" s="56" t="s">
        <v>1686</v>
      </c>
      <c r="K79" s="35" t="s">
        <v>1687</v>
      </c>
    </row>
    <row r="80" spans="1:11" ht="14.5" x14ac:dyDescent="0.35">
      <c r="A80" s="36">
        <v>8038</v>
      </c>
      <c r="B80" s="37">
        <v>1803801</v>
      </c>
      <c r="C80" s="37"/>
      <c r="D80" s="35" t="s">
        <v>317</v>
      </c>
      <c r="E80" s="38" t="s">
        <v>3</v>
      </c>
      <c r="F80" s="38" t="s">
        <v>295</v>
      </c>
      <c r="G80" s="38" t="s">
        <v>295</v>
      </c>
      <c r="H80" s="39" t="s">
        <v>1694</v>
      </c>
      <c r="I80" s="35" t="s">
        <v>23</v>
      </c>
      <c r="J80" s="56" t="s">
        <v>1684</v>
      </c>
      <c r="K80" s="35" t="s">
        <v>1685</v>
      </c>
    </row>
    <row r="81" spans="1:11" ht="14.5" x14ac:dyDescent="0.35">
      <c r="A81" s="36">
        <v>2288</v>
      </c>
      <c r="B81" s="37">
        <v>1228801</v>
      </c>
      <c r="C81" s="37"/>
      <c r="D81" s="35" t="s">
        <v>122</v>
      </c>
      <c r="E81" s="38" t="s">
        <v>2</v>
      </c>
      <c r="F81" s="38" t="s">
        <v>66</v>
      </c>
      <c r="G81" s="38" t="s">
        <v>66</v>
      </c>
      <c r="H81" s="39" t="s">
        <v>1670</v>
      </c>
      <c r="I81" s="35" t="s">
        <v>10</v>
      </c>
      <c r="J81" s="56" t="s">
        <v>1671</v>
      </c>
      <c r="K81" s="35" t="s">
        <v>1672</v>
      </c>
    </row>
    <row r="82" spans="1:11" ht="14.5" x14ac:dyDescent="0.3">
      <c r="A82" s="43">
        <v>1941</v>
      </c>
      <c r="B82" s="37">
        <v>1194101</v>
      </c>
      <c r="C82" s="37"/>
      <c r="D82" s="35" t="s">
        <v>320</v>
      </c>
      <c r="E82" s="38" t="s">
        <v>41</v>
      </c>
      <c r="F82" s="38" t="s">
        <v>66</v>
      </c>
      <c r="G82" s="38" t="s">
        <v>66</v>
      </c>
      <c r="H82" s="39" t="s">
        <v>1699</v>
      </c>
      <c r="I82" s="35" t="s">
        <v>23</v>
      </c>
      <c r="J82" s="56" t="s">
        <v>1684</v>
      </c>
      <c r="K82" s="35" t="s">
        <v>1685</v>
      </c>
    </row>
    <row r="83" spans="1:11" ht="14.5" x14ac:dyDescent="0.35">
      <c r="A83" s="36">
        <v>8529</v>
      </c>
      <c r="B83" s="37">
        <v>1852901</v>
      </c>
      <c r="C83" s="37"/>
      <c r="D83" s="35" t="s">
        <v>124</v>
      </c>
      <c r="E83" s="38" t="s">
        <v>15</v>
      </c>
      <c r="F83" s="38" t="s">
        <v>66</v>
      </c>
      <c r="G83" s="38" t="s">
        <v>66</v>
      </c>
      <c r="H83" s="39" t="s">
        <v>1695</v>
      </c>
      <c r="I83" s="35" t="s">
        <v>10</v>
      </c>
      <c r="J83" s="56" t="s">
        <v>1671</v>
      </c>
      <c r="K83" s="35" t="s">
        <v>1672</v>
      </c>
    </row>
    <row r="84" spans="1:11" ht="14.5" x14ac:dyDescent="0.35">
      <c r="A84" s="36">
        <v>5562</v>
      </c>
      <c r="B84" s="37">
        <v>1556201</v>
      </c>
      <c r="C84" s="37"/>
      <c r="D84" s="35" t="s">
        <v>127</v>
      </c>
      <c r="E84" s="38" t="s">
        <v>2</v>
      </c>
      <c r="F84" s="38" t="s">
        <v>66</v>
      </c>
      <c r="G84" s="38" t="s">
        <v>66</v>
      </c>
      <c r="H84" s="39" t="s">
        <v>1670</v>
      </c>
      <c r="I84" s="35" t="s">
        <v>10</v>
      </c>
      <c r="J84" s="56" t="s">
        <v>1671</v>
      </c>
      <c r="K84" s="35" t="s">
        <v>1672</v>
      </c>
    </row>
    <row r="85" spans="1:11" ht="14.5" x14ac:dyDescent="0.35">
      <c r="A85" s="36">
        <v>2315</v>
      </c>
      <c r="B85" s="37">
        <v>1231501</v>
      </c>
      <c r="C85" s="37"/>
      <c r="D85" s="35" t="s">
        <v>129</v>
      </c>
      <c r="E85" s="38" t="s">
        <v>2</v>
      </c>
      <c r="F85" s="38" t="s">
        <v>66</v>
      </c>
      <c r="G85" s="38" t="s">
        <v>66</v>
      </c>
      <c r="H85" s="39" t="s">
        <v>1670</v>
      </c>
      <c r="I85" s="35" t="s">
        <v>10</v>
      </c>
      <c r="J85" s="56" t="s">
        <v>1671</v>
      </c>
      <c r="K85" s="35" t="s">
        <v>1672</v>
      </c>
    </row>
    <row r="86" spans="1:11" ht="14.5" x14ac:dyDescent="0.35">
      <c r="A86" s="42">
        <v>2323</v>
      </c>
      <c r="B86" s="37">
        <v>1232301</v>
      </c>
      <c r="C86" s="37"/>
      <c r="D86" s="35" t="s">
        <v>1005</v>
      </c>
      <c r="E86" s="38" t="s">
        <v>2</v>
      </c>
      <c r="F86" s="38" t="s">
        <v>303</v>
      </c>
      <c r="G86" s="38" t="s">
        <v>1690</v>
      </c>
      <c r="H86" s="39" t="s">
        <v>1670</v>
      </c>
      <c r="I86" s="35" t="s">
        <v>1691</v>
      </c>
      <c r="J86" s="57" t="s">
        <v>1692</v>
      </c>
      <c r="K86" s="6" t="s">
        <v>1693</v>
      </c>
    </row>
    <row r="87" spans="1:11" ht="14.5" x14ac:dyDescent="0.35">
      <c r="A87" s="37">
        <v>2329</v>
      </c>
      <c r="B87" s="37">
        <v>1232901</v>
      </c>
      <c r="C87" s="37"/>
      <c r="D87" s="35" t="s">
        <v>792</v>
      </c>
      <c r="E87" s="38" t="s">
        <v>2</v>
      </c>
      <c r="F87" s="38" t="s">
        <v>357</v>
      </c>
      <c r="G87" s="38" t="s">
        <v>1690</v>
      </c>
      <c r="H87" s="39" t="s">
        <v>1670</v>
      </c>
      <c r="I87" s="35" t="s">
        <v>1677</v>
      </c>
      <c r="J87" s="57" t="s">
        <v>1678</v>
      </c>
      <c r="K87" s="35" t="s">
        <v>1679</v>
      </c>
    </row>
    <row r="88" spans="1:11" ht="14.5" x14ac:dyDescent="0.35">
      <c r="A88" s="42">
        <v>2335</v>
      </c>
      <c r="B88" s="37">
        <v>1233501</v>
      </c>
      <c r="C88" s="37"/>
      <c r="D88" s="35" t="s">
        <v>1007</v>
      </c>
      <c r="E88" s="38" t="s">
        <v>13</v>
      </c>
      <c r="F88" s="38" t="s">
        <v>303</v>
      </c>
      <c r="G88" s="38" t="s">
        <v>1690</v>
      </c>
      <c r="H88" s="39" t="s">
        <v>1670</v>
      </c>
      <c r="I88" s="35" t="s">
        <v>1691</v>
      </c>
      <c r="J88" s="57" t="s">
        <v>1692</v>
      </c>
      <c r="K88" s="6" t="s">
        <v>1693</v>
      </c>
    </row>
    <row r="89" spans="1:11" ht="14.5" x14ac:dyDescent="0.35">
      <c r="A89" s="36">
        <v>2342</v>
      </c>
      <c r="B89" s="37">
        <v>1234201</v>
      </c>
      <c r="C89" s="37"/>
      <c r="D89" s="35" t="s">
        <v>1237</v>
      </c>
      <c r="E89" s="38" t="s">
        <v>2</v>
      </c>
      <c r="F89" s="38" t="s">
        <v>295</v>
      </c>
      <c r="G89" s="38" t="s">
        <v>295</v>
      </c>
      <c r="H89" s="39" t="s">
        <v>1670</v>
      </c>
      <c r="I89" s="35" t="s">
        <v>20</v>
      </c>
      <c r="J89" s="56" t="s">
        <v>1686</v>
      </c>
      <c r="K89" s="35" t="s">
        <v>1687</v>
      </c>
    </row>
    <row r="90" spans="1:11" ht="14.5" x14ac:dyDescent="0.3">
      <c r="A90" s="37">
        <v>8536</v>
      </c>
      <c r="B90" s="37">
        <v>1853601</v>
      </c>
      <c r="C90" s="37"/>
      <c r="D90" s="35" t="s">
        <v>579</v>
      </c>
      <c r="E90" s="38" t="s">
        <v>15</v>
      </c>
      <c r="F90" s="38" t="s">
        <v>336</v>
      </c>
      <c r="G90" s="38" t="s">
        <v>336</v>
      </c>
      <c r="H90" s="39" t="s">
        <v>1695</v>
      </c>
      <c r="I90" s="35" t="s">
        <v>12</v>
      </c>
      <c r="J90" s="56" t="s">
        <v>1681</v>
      </c>
      <c r="K90" s="35" t="s">
        <v>1682</v>
      </c>
    </row>
    <row r="91" spans="1:11" ht="14.5" x14ac:dyDescent="0.35">
      <c r="A91" s="37">
        <v>3577</v>
      </c>
      <c r="B91" s="37">
        <v>1357701</v>
      </c>
      <c r="C91" s="37"/>
      <c r="D91" s="35" t="s">
        <v>794</v>
      </c>
      <c r="E91" s="38" t="s">
        <v>2</v>
      </c>
      <c r="F91" s="38" t="s">
        <v>357</v>
      </c>
      <c r="G91" s="38" t="s">
        <v>1690</v>
      </c>
      <c r="H91" s="39" t="s">
        <v>1670</v>
      </c>
      <c r="I91" s="35" t="s">
        <v>1677</v>
      </c>
      <c r="J91" s="57" t="s">
        <v>1678</v>
      </c>
      <c r="K91" s="35" t="s">
        <v>1679</v>
      </c>
    </row>
    <row r="92" spans="1:11" ht="14.5" x14ac:dyDescent="0.3">
      <c r="A92" s="41">
        <v>8543</v>
      </c>
      <c r="B92" s="37">
        <v>1854301</v>
      </c>
      <c r="C92" s="37">
        <v>1773939</v>
      </c>
      <c r="D92" s="35" t="s">
        <v>322</v>
      </c>
      <c r="E92" s="38" t="s">
        <v>15</v>
      </c>
      <c r="F92" s="38" t="s">
        <v>307</v>
      </c>
      <c r="G92" s="38" t="s">
        <v>336</v>
      </c>
      <c r="H92" s="39" t="s">
        <v>1695</v>
      </c>
      <c r="I92" s="35" t="s">
        <v>12</v>
      </c>
      <c r="J92" s="56" t="s">
        <v>1681</v>
      </c>
      <c r="K92" s="35" t="s">
        <v>1682</v>
      </c>
    </row>
    <row r="93" spans="1:11" ht="14.5" x14ac:dyDescent="0.3">
      <c r="A93" s="40">
        <v>2397</v>
      </c>
      <c r="B93" s="37">
        <v>1239701</v>
      </c>
      <c r="C93" s="37"/>
      <c r="D93" s="35" t="s">
        <v>581</v>
      </c>
      <c r="E93" s="38" t="s">
        <v>2</v>
      </c>
      <c r="F93" s="38" t="s">
        <v>336</v>
      </c>
      <c r="G93" s="38" t="s">
        <v>336</v>
      </c>
      <c r="H93" s="39" t="s">
        <v>1670</v>
      </c>
      <c r="I93" s="35" t="s">
        <v>12</v>
      </c>
      <c r="J93" s="56" t="s">
        <v>1681</v>
      </c>
      <c r="K93" s="35" t="s">
        <v>1682</v>
      </c>
    </row>
    <row r="94" spans="1:11" ht="14.5" x14ac:dyDescent="0.3">
      <c r="A94" s="37">
        <v>8047</v>
      </c>
      <c r="B94" s="37">
        <v>1804701</v>
      </c>
      <c r="C94" s="37"/>
      <c r="D94" s="35" t="s">
        <v>583</v>
      </c>
      <c r="E94" s="38" t="s">
        <v>3</v>
      </c>
      <c r="F94" s="38" t="s">
        <v>336</v>
      </c>
      <c r="G94" s="38" t="s">
        <v>336</v>
      </c>
      <c r="H94" s="39" t="s">
        <v>1694</v>
      </c>
      <c r="I94" s="35" t="s">
        <v>12</v>
      </c>
      <c r="J94" s="56" t="s">
        <v>1681</v>
      </c>
      <c r="K94" s="35" t="s">
        <v>1682</v>
      </c>
    </row>
    <row r="95" spans="1:11" ht="14.5" x14ac:dyDescent="0.35">
      <c r="A95" s="41">
        <v>8057</v>
      </c>
      <c r="B95" s="37">
        <v>1805701</v>
      </c>
      <c r="C95" s="37"/>
      <c r="D95" s="35" t="s">
        <v>1479</v>
      </c>
      <c r="E95" s="38" t="s">
        <v>3</v>
      </c>
      <c r="F95" s="38" t="s">
        <v>307</v>
      </c>
      <c r="G95" s="38" t="s">
        <v>295</v>
      </c>
      <c r="H95" s="39" t="s">
        <v>1694</v>
      </c>
      <c r="I95" s="35" t="s">
        <v>11</v>
      </c>
      <c r="J95" s="57" t="s">
        <v>1674</v>
      </c>
      <c r="K95" s="35" t="s">
        <v>1675</v>
      </c>
    </row>
    <row r="96" spans="1:11" ht="14.5" x14ac:dyDescent="0.35">
      <c r="A96" s="36">
        <v>8696</v>
      </c>
      <c r="B96" s="37">
        <v>1869601</v>
      </c>
      <c r="C96" s="37">
        <v>1772939</v>
      </c>
      <c r="D96" s="35" t="s">
        <v>325</v>
      </c>
      <c r="E96" s="38" t="s">
        <v>15</v>
      </c>
      <c r="F96" s="38" t="s">
        <v>295</v>
      </c>
      <c r="G96" s="38" t="s">
        <v>295</v>
      </c>
      <c r="H96" s="39" t="s">
        <v>1695</v>
      </c>
      <c r="I96" s="35" t="s">
        <v>23</v>
      </c>
      <c r="J96" s="56" t="s">
        <v>1684</v>
      </c>
      <c r="K96" s="35" t="s">
        <v>1685</v>
      </c>
    </row>
    <row r="97" spans="1:11" ht="14.5" x14ac:dyDescent="0.35">
      <c r="A97" s="36">
        <v>7734</v>
      </c>
      <c r="B97" s="37">
        <v>1773401</v>
      </c>
      <c r="C97" s="37">
        <v>1772939</v>
      </c>
      <c r="D97" s="35" t="s">
        <v>1239</v>
      </c>
      <c r="E97" s="38" t="s">
        <v>15</v>
      </c>
      <c r="F97" s="38" t="s">
        <v>295</v>
      </c>
      <c r="G97" s="38" t="s">
        <v>295</v>
      </c>
      <c r="H97" s="39" t="s">
        <v>1695</v>
      </c>
      <c r="I97" s="35" t="s">
        <v>11</v>
      </c>
      <c r="J97" s="57" t="s">
        <v>1674</v>
      </c>
      <c r="K97" s="35" t="s">
        <v>1675</v>
      </c>
    </row>
    <row r="98" spans="1:11" ht="14.5" x14ac:dyDescent="0.35">
      <c r="A98" s="42">
        <v>2438</v>
      </c>
      <c r="B98" s="37">
        <v>1243801</v>
      </c>
      <c r="C98" s="37"/>
      <c r="D98" s="35" t="s">
        <v>1010</v>
      </c>
      <c r="E98" s="38" t="s">
        <v>2</v>
      </c>
      <c r="F98" s="38" t="s">
        <v>303</v>
      </c>
      <c r="G98" s="38" t="s">
        <v>1690</v>
      </c>
      <c r="H98" s="39" t="s">
        <v>1670</v>
      </c>
      <c r="I98" s="35" t="s">
        <v>1691</v>
      </c>
      <c r="J98" s="57" t="s">
        <v>1692</v>
      </c>
      <c r="K98" s="6" t="s">
        <v>1693</v>
      </c>
    </row>
    <row r="99" spans="1:11" ht="14.5" x14ac:dyDescent="0.35">
      <c r="A99" s="36">
        <v>8060</v>
      </c>
      <c r="B99" s="37">
        <v>1806001</v>
      </c>
      <c r="C99" s="37"/>
      <c r="D99" s="35" t="s">
        <v>328</v>
      </c>
      <c r="E99" s="38" t="s">
        <v>3</v>
      </c>
      <c r="F99" s="38" t="s">
        <v>66</v>
      </c>
      <c r="G99" s="38" t="s">
        <v>66</v>
      </c>
      <c r="H99" s="39" t="s">
        <v>1700</v>
      </c>
      <c r="I99" s="35" t="s">
        <v>23</v>
      </c>
      <c r="J99" s="56" t="s">
        <v>1684</v>
      </c>
      <c r="K99" s="35" t="s">
        <v>1685</v>
      </c>
    </row>
    <row r="100" spans="1:11" ht="14.5" x14ac:dyDescent="0.35">
      <c r="A100" s="42">
        <v>2470</v>
      </c>
      <c r="B100" s="37">
        <v>1247001</v>
      </c>
      <c r="C100" s="37"/>
      <c r="D100" s="35" t="s">
        <v>1012</v>
      </c>
      <c r="E100" s="38" t="s">
        <v>2</v>
      </c>
      <c r="F100" s="38" t="s">
        <v>303</v>
      </c>
      <c r="G100" s="38" t="s">
        <v>1690</v>
      </c>
      <c r="H100" s="39" t="s">
        <v>1670</v>
      </c>
      <c r="I100" s="35" t="s">
        <v>1691</v>
      </c>
      <c r="J100" s="57" t="s">
        <v>1692</v>
      </c>
      <c r="K100" s="6" t="s">
        <v>1693</v>
      </c>
    </row>
    <row r="101" spans="1:11" ht="14.5" x14ac:dyDescent="0.35">
      <c r="A101" s="36">
        <v>2473</v>
      </c>
      <c r="B101" s="37">
        <v>1247301</v>
      </c>
      <c r="C101" s="37"/>
      <c r="D101" s="35" t="s">
        <v>131</v>
      </c>
      <c r="E101" s="38" t="s">
        <v>2</v>
      </c>
      <c r="F101" s="38" t="s">
        <v>66</v>
      </c>
      <c r="G101" s="38" t="s">
        <v>66</v>
      </c>
      <c r="H101" s="39" t="s">
        <v>1670</v>
      </c>
      <c r="I101" s="35" t="s">
        <v>10</v>
      </c>
      <c r="J101" s="56" t="s">
        <v>1671</v>
      </c>
      <c r="K101" s="35" t="s">
        <v>1672</v>
      </c>
    </row>
    <row r="102" spans="1:11" ht="14.5" x14ac:dyDescent="0.3">
      <c r="A102" s="37">
        <v>7615</v>
      </c>
      <c r="B102" s="37">
        <v>1761501</v>
      </c>
      <c r="C102" s="37"/>
      <c r="D102" s="35" t="s">
        <v>585</v>
      </c>
      <c r="E102" s="38" t="s">
        <v>15</v>
      </c>
      <c r="F102" s="38" t="s">
        <v>336</v>
      </c>
      <c r="G102" s="38" t="s">
        <v>336</v>
      </c>
      <c r="H102" s="39" t="s">
        <v>1695</v>
      </c>
      <c r="I102" s="35" t="s">
        <v>23</v>
      </c>
      <c r="J102" s="56" t="s">
        <v>1684</v>
      </c>
      <c r="K102" s="35" t="s">
        <v>1685</v>
      </c>
    </row>
    <row r="103" spans="1:11" ht="14.5" x14ac:dyDescent="0.35">
      <c r="A103" s="36">
        <v>7569</v>
      </c>
      <c r="B103" s="37">
        <v>1756901</v>
      </c>
      <c r="C103" s="37"/>
      <c r="D103" s="35" t="s">
        <v>1241</v>
      </c>
      <c r="E103" s="38" t="s">
        <v>21</v>
      </c>
      <c r="F103" s="38" t="s">
        <v>295</v>
      </c>
      <c r="G103" s="38" t="s">
        <v>66</v>
      </c>
      <c r="H103" s="39" t="s">
        <v>1683</v>
      </c>
      <c r="I103" s="35" t="s">
        <v>20</v>
      </c>
      <c r="J103" s="56" t="s">
        <v>1686</v>
      </c>
      <c r="K103" s="35" t="s">
        <v>1687</v>
      </c>
    </row>
    <row r="104" spans="1:11" ht="14.5" x14ac:dyDescent="0.35">
      <c r="A104" s="36">
        <v>2479</v>
      </c>
      <c r="B104" s="37">
        <v>1247901</v>
      </c>
      <c r="C104" s="37"/>
      <c r="D104" s="35" t="s">
        <v>1243</v>
      </c>
      <c r="E104" s="38" t="s">
        <v>2</v>
      </c>
      <c r="F104" s="38" t="s">
        <v>295</v>
      </c>
      <c r="G104" s="38" t="s">
        <v>295</v>
      </c>
      <c r="H104" s="39" t="s">
        <v>1670</v>
      </c>
      <c r="I104" s="35" t="s">
        <v>20</v>
      </c>
      <c r="J104" s="56" t="s">
        <v>1686</v>
      </c>
      <c r="K104" s="35" t="s">
        <v>1687</v>
      </c>
    </row>
    <row r="105" spans="1:11" ht="14.5" x14ac:dyDescent="0.35">
      <c r="A105" s="36">
        <v>7123</v>
      </c>
      <c r="B105" s="37">
        <v>1712301</v>
      </c>
      <c r="C105" s="37"/>
      <c r="D105" s="35" t="s">
        <v>1246</v>
      </c>
      <c r="E105" s="38" t="s">
        <v>2</v>
      </c>
      <c r="F105" s="38" t="s">
        <v>295</v>
      </c>
      <c r="G105" s="38" t="s">
        <v>66</v>
      </c>
      <c r="H105" s="39" t="s">
        <v>1670</v>
      </c>
      <c r="I105" s="35" t="s">
        <v>20</v>
      </c>
      <c r="J105" s="56" t="s">
        <v>1686</v>
      </c>
      <c r="K105" s="35" t="s">
        <v>1687</v>
      </c>
    </row>
    <row r="106" spans="1:11" ht="14.5" x14ac:dyDescent="0.35">
      <c r="A106" s="37">
        <v>2486</v>
      </c>
      <c r="B106" s="37">
        <v>1248601</v>
      </c>
      <c r="C106" s="37"/>
      <c r="D106" s="35" t="s">
        <v>797</v>
      </c>
      <c r="E106" s="38" t="s">
        <v>2</v>
      </c>
      <c r="F106" s="38" t="s">
        <v>357</v>
      </c>
      <c r="G106" s="38" t="s">
        <v>1690</v>
      </c>
      <c r="H106" s="39" t="s">
        <v>1670</v>
      </c>
      <c r="I106" s="35" t="s">
        <v>1677</v>
      </c>
      <c r="J106" s="57" t="s">
        <v>1678</v>
      </c>
      <c r="K106" s="35" t="s">
        <v>1679</v>
      </c>
    </row>
    <row r="107" spans="1:11" ht="14.5" x14ac:dyDescent="0.3">
      <c r="A107" s="37">
        <v>8754</v>
      </c>
      <c r="B107" s="37">
        <v>1875401</v>
      </c>
      <c r="C107" s="37"/>
      <c r="D107" s="35" t="s">
        <v>587</v>
      </c>
      <c r="E107" s="38" t="s">
        <v>15</v>
      </c>
      <c r="F107" s="38" t="s">
        <v>336</v>
      </c>
      <c r="G107" s="38" t="s">
        <v>336</v>
      </c>
      <c r="H107" s="39" t="s">
        <v>1695</v>
      </c>
      <c r="I107" s="35" t="s">
        <v>23</v>
      </c>
      <c r="J107" s="56" t="s">
        <v>1684</v>
      </c>
      <c r="K107" s="35" t="s">
        <v>1685</v>
      </c>
    </row>
    <row r="108" spans="1:11" ht="14.5" x14ac:dyDescent="0.3">
      <c r="A108" s="40">
        <v>2493</v>
      </c>
      <c r="B108" s="37">
        <v>1249301</v>
      </c>
      <c r="C108" s="37"/>
      <c r="D108" s="35" t="s">
        <v>589</v>
      </c>
      <c r="E108" s="38" t="s">
        <v>2</v>
      </c>
      <c r="F108" s="38" t="s">
        <v>336</v>
      </c>
      <c r="G108" s="38" t="s">
        <v>336</v>
      </c>
      <c r="H108" s="39" t="s">
        <v>1676</v>
      </c>
      <c r="I108" s="35" t="s">
        <v>12</v>
      </c>
      <c r="J108" s="56" t="s">
        <v>1681</v>
      </c>
      <c r="K108" s="35" t="s">
        <v>1682</v>
      </c>
    </row>
    <row r="109" spans="1:11" ht="14.5" x14ac:dyDescent="0.35">
      <c r="A109" s="36">
        <v>2507</v>
      </c>
      <c r="B109" s="37">
        <v>1250701</v>
      </c>
      <c r="C109" s="37"/>
      <c r="D109" s="35" t="s">
        <v>1248</v>
      </c>
      <c r="E109" s="38" t="s">
        <v>2</v>
      </c>
      <c r="F109" s="38" t="s">
        <v>295</v>
      </c>
      <c r="G109" s="38" t="s">
        <v>295</v>
      </c>
      <c r="H109" s="39" t="s">
        <v>1670</v>
      </c>
      <c r="I109" s="35" t="s">
        <v>20</v>
      </c>
      <c r="J109" s="56" t="s">
        <v>1686</v>
      </c>
      <c r="K109" s="35" t="s">
        <v>1687</v>
      </c>
    </row>
    <row r="110" spans="1:11" ht="14.5" x14ac:dyDescent="0.35">
      <c r="A110" s="40">
        <v>2521</v>
      </c>
      <c r="B110" s="37">
        <v>1252101</v>
      </c>
      <c r="C110" s="37"/>
      <c r="D110" s="35" t="s">
        <v>591</v>
      </c>
      <c r="E110" s="38" t="s">
        <v>2</v>
      </c>
      <c r="F110" s="38" t="s">
        <v>336</v>
      </c>
      <c r="G110" s="38" t="s">
        <v>336</v>
      </c>
      <c r="H110" s="39" t="s">
        <v>1670</v>
      </c>
      <c r="I110" s="35" t="s">
        <v>11</v>
      </c>
      <c r="J110" s="57" t="s">
        <v>1674</v>
      </c>
      <c r="K110" s="35" t="s">
        <v>1675</v>
      </c>
    </row>
    <row r="111" spans="1:11" ht="14.5" x14ac:dyDescent="0.35">
      <c r="A111" s="36">
        <v>6867</v>
      </c>
      <c r="B111" s="37">
        <v>1686701</v>
      </c>
      <c r="C111" s="37"/>
      <c r="D111" s="35" t="s">
        <v>133</v>
      </c>
      <c r="E111" s="38" t="s">
        <v>18</v>
      </c>
      <c r="F111" s="38" t="s">
        <v>66</v>
      </c>
      <c r="G111" s="38" t="s">
        <v>66</v>
      </c>
      <c r="H111" s="39" t="s">
        <v>1697</v>
      </c>
      <c r="I111" s="35" t="s">
        <v>10</v>
      </c>
      <c r="J111" s="56" t="s">
        <v>1671</v>
      </c>
      <c r="K111" s="35" t="s">
        <v>1672</v>
      </c>
    </row>
    <row r="112" spans="1:11" ht="14.5" x14ac:dyDescent="0.35">
      <c r="A112" s="36">
        <v>7164</v>
      </c>
      <c r="B112" s="37">
        <v>1716401</v>
      </c>
      <c r="C112" s="37"/>
      <c r="D112" s="35" t="s">
        <v>330</v>
      </c>
      <c r="E112" s="38" t="s">
        <v>2</v>
      </c>
      <c r="F112" s="38" t="s">
        <v>295</v>
      </c>
      <c r="G112" s="38" t="s">
        <v>295</v>
      </c>
      <c r="H112" s="39" t="s">
        <v>1670</v>
      </c>
      <c r="I112" s="35" t="s">
        <v>23</v>
      </c>
      <c r="J112" s="56" t="s">
        <v>1684</v>
      </c>
      <c r="K112" s="35" t="s">
        <v>1685</v>
      </c>
    </row>
    <row r="113" spans="1:11" ht="14.5" x14ac:dyDescent="0.35">
      <c r="A113" s="36">
        <v>2527</v>
      </c>
      <c r="B113" s="37">
        <v>1252701</v>
      </c>
      <c r="C113" s="37"/>
      <c r="D113" s="35" t="s">
        <v>135</v>
      </c>
      <c r="E113" s="38" t="s">
        <v>2</v>
      </c>
      <c r="F113" s="38" t="s">
        <v>66</v>
      </c>
      <c r="G113" s="38" t="s">
        <v>66</v>
      </c>
      <c r="H113" s="39" t="s">
        <v>1670</v>
      </c>
      <c r="I113" s="35" t="s">
        <v>10</v>
      </c>
      <c r="J113" s="56" t="s">
        <v>1671</v>
      </c>
      <c r="K113" s="35" t="s">
        <v>1672</v>
      </c>
    </row>
    <row r="114" spans="1:11" ht="14.5" x14ac:dyDescent="0.35">
      <c r="A114" s="36">
        <v>2530</v>
      </c>
      <c r="B114" s="37">
        <v>1253001</v>
      </c>
      <c r="C114" s="37"/>
      <c r="D114" s="35" t="s">
        <v>137</v>
      </c>
      <c r="E114" s="38" t="s">
        <v>2</v>
      </c>
      <c r="F114" s="38" t="s">
        <v>66</v>
      </c>
      <c r="G114" s="38" t="s">
        <v>66</v>
      </c>
      <c r="H114" s="39" t="s">
        <v>1670</v>
      </c>
      <c r="I114" s="35" t="s">
        <v>10</v>
      </c>
      <c r="J114" s="56" t="s">
        <v>1671</v>
      </c>
      <c r="K114" s="35" t="s">
        <v>1672</v>
      </c>
    </row>
    <row r="115" spans="1:11" ht="14.5" x14ac:dyDescent="0.35">
      <c r="A115" s="37">
        <v>3829</v>
      </c>
      <c r="B115" s="37">
        <v>1382901</v>
      </c>
      <c r="C115" s="37"/>
      <c r="D115" s="35" t="s">
        <v>799</v>
      </c>
      <c r="E115" s="38" t="s">
        <v>2</v>
      </c>
      <c r="F115" s="38" t="s">
        <v>357</v>
      </c>
      <c r="G115" s="38" t="s">
        <v>1690</v>
      </c>
      <c r="H115" s="39" t="s">
        <v>1670</v>
      </c>
      <c r="I115" s="35" t="s">
        <v>1677</v>
      </c>
      <c r="J115" s="57" t="s">
        <v>1678</v>
      </c>
      <c r="K115" s="35" t="s">
        <v>1679</v>
      </c>
    </row>
    <row r="116" spans="1:11" ht="14.5" x14ac:dyDescent="0.35">
      <c r="A116" s="36">
        <v>2534</v>
      </c>
      <c r="B116" s="37">
        <v>1253401</v>
      </c>
      <c r="C116" s="37"/>
      <c r="D116" s="35" t="s">
        <v>1251</v>
      </c>
      <c r="E116" s="38" t="s">
        <v>2</v>
      </c>
      <c r="F116" s="38" t="s">
        <v>295</v>
      </c>
      <c r="G116" s="38" t="s">
        <v>295</v>
      </c>
      <c r="H116" s="39" t="s">
        <v>1670</v>
      </c>
      <c r="I116" s="35" t="s">
        <v>20</v>
      </c>
      <c r="J116" s="56" t="s">
        <v>1686</v>
      </c>
      <c r="K116" s="35" t="s">
        <v>1687</v>
      </c>
    </row>
    <row r="117" spans="1:11" ht="14.5" x14ac:dyDescent="0.35">
      <c r="A117" s="36">
        <v>2548</v>
      </c>
      <c r="B117" s="37">
        <v>1254801</v>
      </c>
      <c r="C117" s="37"/>
      <c r="D117" s="35" t="s">
        <v>1254</v>
      </c>
      <c r="E117" s="38" t="s">
        <v>2</v>
      </c>
      <c r="F117" s="38" t="s">
        <v>295</v>
      </c>
      <c r="G117" s="38" t="s">
        <v>295</v>
      </c>
      <c r="H117" s="39" t="s">
        <v>1670</v>
      </c>
      <c r="I117" s="35" t="s">
        <v>20</v>
      </c>
      <c r="J117" s="56" t="s">
        <v>1686</v>
      </c>
      <c r="K117" s="35" t="s">
        <v>1687</v>
      </c>
    </row>
    <row r="118" spans="1:11" ht="14.5" x14ac:dyDescent="0.3">
      <c r="A118" s="43">
        <v>2562</v>
      </c>
      <c r="B118" s="37">
        <v>1256201</v>
      </c>
      <c r="C118" s="37"/>
      <c r="D118" s="35" t="s">
        <v>333</v>
      </c>
      <c r="E118" s="38" t="s">
        <v>1701</v>
      </c>
      <c r="F118" s="38" t="s">
        <v>336</v>
      </c>
      <c r="G118" s="38" t="s">
        <v>336</v>
      </c>
      <c r="H118" s="39" t="s">
        <v>1697</v>
      </c>
      <c r="I118" s="35" t="s">
        <v>23</v>
      </c>
      <c r="J118" s="56" t="s">
        <v>1684</v>
      </c>
      <c r="K118" s="35" t="s">
        <v>1685</v>
      </c>
    </row>
    <row r="119" spans="1:11" ht="14.5" x14ac:dyDescent="0.3">
      <c r="A119" s="40">
        <v>2589</v>
      </c>
      <c r="B119" s="37">
        <v>1258901</v>
      </c>
      <c r="C119" s="37"/>
      <c r="D119" s="35" t="s">
        <v>593</v>
      </c>
      <c r="E119" s="38" t="s">
        <v>2</v>
      </c>
      <c r="F119" s="38" t="s">
        <v>336</v>
      </c>
      <c r="G119" s="38" t="s">
        <v>336</v>
      </c>
      <c r="H119" s="39" t="s">
        <v>1670</v>
      </c>
      <c r="I119" s="35" t="s">
        <v>12</v>
      </c>
      <c r="J119" s="56" t="s">
        <v>1681</v>
      </c>
      <c r="K119" s="35" t="s">
        <v>1682</v>
      </c>
    </row>
    <row r="120" spans="1:11" ht="14.5" x14ac:dyDescent="0.35">
      <c r="A120" s="36">
        <v>2603</v>
      </c>
      <c r="B120" s="37">
        <v>1260301</v>
      </c>
      <c r="C120" s="37"/>
      <c r="D120" s="35" t="s">
        <v>337</v>
      </c>
      <c r="E120" s="38" t="s">
        <v>2</v>
      </c>
      <c r="F120" s="38" t="s">
        <v>307</v>
      </c>
      <c r="G120" s="38" t="s">
        <v>336</v>
      </c>
      <c r="H120" s="39" t="s">
        <v>1670</v>
      </c>
      <c r="I120" s="35" t="s">
        <v>23</v>
      </c>
      <c r="J120" s="56" t="s">
        <v>1684</v>
      </c>
      <c r="K120" s="35" t="s">
        <v>1685</v>
      </c>
    </row>
    <row r="121" spans="1:11" ht="14.5" x14ac:dyDescent="0.35">
      <c r="A121" s="36">
        <v>2616</v>
      </c>
      <c r="B121" s="37">
        <v>1261601</v>
      </c>
      <c r="C121" s="37"/>
      <c r="D121" s="35" t="s">
        <v>1257</v>
      </c>
      <c r="E121" s="38" t="s">
        <v>2</v>
      </c>
      <c r="F121" s="38" t="s">
        <v>295</v>
      </c>
      <c r="G121" s="38" t="s">
        <v>66</v>
      </c>
      <c r="H121" s="39" t="s">
        <v>1670</v>
      </c>
      <c r="I121" s="35" t="s">
        <v>20</v>
      </c>
      <c r="J121" s="56" t="s">
        <v>1686</v>
      </c>
      <c r="K121" s="35" t="s">
        <v>1687</v>
      </c>
    </row>
    <row r="122" spans="1:11" ht="14.5" x14ac:dyDescent="0.35">
      <c r="A122" s="37">
        <v>2630</v>
      </c>
      <c r="B122" s="37">
        <v>1263001</v>
      </c>
      <c r="C122" s="37"/>
      <c r="D122" s="35" t="s">
        <v>801</v>
      </c>
      <c r="E122" s="38" t="s">
        <v>2</v>
      </c>
      <c r="F122" s="38" t="s">
        <v>357</v>
      </c>
      <c r="G122" s="38" t="s">
        <v>1690</v>
      </c>
      <c r="H122" s="39" t="s">
        <v>1670</v>
      </c>
      <c r="I122" s="35" t="s">
        <v>1677</v>
      </c>
      <c r="J122" s="57" t="s">
        <v>1678</v>
      </c>
      <c r="K122" s="35" t="s">
        <v>1679</v>
      </c>
    </row>
    <row r="123" spans="1:11" ht="14.5" x14ac:dyDescent="0.3">
      <c r="A123" s="41">
        <v>8066</v>
      </c>
      <c r="B123" s="37">
        <v>1806601</v>
      </c>
      <c r="C123" s="37"/>
      <c r="D123" s="35" t="s">
        <v>339</v>
      </c>
      <c r="E123" s="38" t="s">
        <v>3</v>
      </c>
      <c r="F123" s="38" t="s">
        <v>307</v>
      </c>
      <c r="G123" s="38" t="s">
        <v>336</v>
      </c>
      <c r="H123" s="39" t="s">
        <v>1694</v>
      </c>
      <c r="I123" s="35" t="s">
        <v>23</v>
      </c>
      <c r="J123" s="56" t="s">
        <v>1684</v>
      </c>
      <c r="K123" s="35" t="s">
        <v>1685</v>
      </c>
    </row>
    <row r="124" spans="1:11" ht="14.5" x14ac:dyDescent="0.35">
      <c r="A124" s="36">
        <v>8075</v>
      </c>
      <c r="B124" s="37">
        <v>1807501</v>
      </c>
      <c r="C124" s="37"/>
      <c r="D124" s="35" t="s">
        <v>341</v>
      </c>
      <c r="E124" s="38" t="s">
        <v>3</v>
      </c>
      <c r="F124" s="38" t="s">
        <v>295</v>
      </c>
      <c r="G124" s="38" t="s">
        <v>295</v>
      </c>
      <c r="H124" s="39" t="s">
        <v>1694</v>
      </c>
      <c r="I124" s="35" t="s">
        <v>23</v>
      </c>
      <c r="J124" s="56" t="s">
        <v>1684</v>
      </c>
      <c r="K124" s="35" t="s">
        <v>1685</v>
      </c>
    </row>
    <row r="125" spans="1:11" ht="14.5" x14ac:dyDescent="0.35">
      <c r="A125" s="37">
        <v>2658</v>
      </c>
      <c r="B125" s="37">
        <v>1265801</v>
      </c>
      <c r="C125" s="37"/>
      <c r="D125" s="35" t="s">
        <v>804</v>
      </c>
      <c r="E125" s="38" t="s">
        <v>2</v>
      </c>
      <c r="F125" s="38" t="s">
        <v>357</v>
      </c>
      <c r="G125" s="38" t="s">
        <v>1690</v>
      </c>
      <c r="H125" s="39" t="s">
        <v>1670</v>
      </c>
      <c r="I125" s="35" t="s">
        <v>1677</v>
      </c>
      <c r="J125" s="57" t="s">
        <v>1678</v>
      </c>
      <c r="K125" s="35" t="s">
        <v>1679</v>
      </c>
    </row>
    <row r="126" spans="1:11" ht="14.5" x14ac:dyDescent="0.35">
      <c r="A126" s="36">
        <v>2671</v>
      </c>
      <c r="B126" s="37">
        <v>1267101</v>
      </c>
      <c r="C126" s="37"/>
      <c r="D126" s="35" t="s">
        <v>344</v>
      </c>
      <c r="E126" s="38" t="s">
        <v>2</v>
      </c>
      <c r="F126" s="38" t="s">
        <v>307</v>
      </c>
      <c r="G126" s="38" t="s">
        <v>336</v>
      </c>
      <c r="H126" s="39" t="s">
        <v>1670</v>
      </c>
      <c r="I126" s="35" t="s">
        <v>23</v>
      </c>
      <c r="J126" s="56" t="s">
        <v>1684</v>
      </c>
      <c r="K126" s="35" t="s">
        <v>1685</v>
      </c>
    </row>
    <row r="127" spans="1:11" ht="14.5" x14ac:dyDescent="0.3">
      <c r="A127" s="37">
        <v>8080</v>
      </c>
      <c r="B127" s="37">
        <v>1808001</v>
      </c>
      <c r="C127" s="37"/>
      <c r="D127" s="35" t="s">
        <v>807</v>
      </c>
      <c r="E127" s="38" t="s">
        <v>3</v>
      </c>
      <c r="F127" s="38" t="s">
        <v>357</v>
      </c>
      <c r="G127" s="38" t="s">
        <v>1690</v>
      </c>
      <c r="H127" s="39" t="s">
        <v>1694</v>
      </c>
      <c r="I127" s="35" t="s">
        <v>23</v>
      </c>
      <c r="J127" s="56" t="s">
        <v>1684</v>
      </c>
      <c r="K127" s="35" t="s">
        <v>1685</v>
      </c>
    </row>
    <row r="128" spans="1:11" ht="14.5" x14ac:dyDescent="0.35">
      <c r="A128" s="36">
        <v>2685</v>
      </c>
      <c r="B128" s="37">
        <v>1268501</v>
      </c>
      <c r="C128" s="37"/>
      <c r="D128" s="35" t="s">
        <v>139</v>
      </c>
      <c r="E128" s="38" t="s">
        <v>2</v>
      </c>
      <c r="F128" s="38" t="s">
        <v>66</v>
      </c>
      <c r="G128" s="38" t="s">
        <v>66</v>
      </c>
      <c r="H128" s="39" t="s">
        <v>1670</v>
      </c>
      <c r="I128" s="35" t="s">
        <v>10</v>
      </c>
      <c r="J128" s="56" t="s">
        <v>1671</v>
      </c>
      <c r="K128" s="35" t="s">
        <v>1672</v>
      </c>
    </row>
    <row r="129" spans="1:11" ht="14.5" x14ac:dyDescent="0.35">
      <c r="A129" s="36">
        <v>2699</v>
      </c>
      <c r="B129" s="37">
        <v>1269901</v>
      </c>
      <c r="C129" s="37"/>
      <c r="D129" s="35" t="s">
        <v>1482</v>
      </c>
      <c r="E129" s="38" t="s">
        <v>2</v>
      </c>
      <c r="F129" s="38" t="s">
        <v>307</v>
      </c>
      <c r="G129" s="38" t="s">
        <v>295</v>
      </c>
      <c r="H129" s="39" t="s">
        <v>1670</v>
      </c>
      <c r="I129" s="35" t="s">
        <v>23</v>
      </c>
      <c r="J129" s="56" t="s">
        <v>1684</v>
      </c>
      <c r="K129" s="35" t="s">
        <v>1685</v>
      </c>
    </row>
    <row r="130" spans="1:11" ht="14.5" x14ac:dyDescent="0.35">
      <c r="A130" s="42">
        <v>2704</v>
      </c>
      <c r="B130" s="37">
        <v>1270401</v>
      </c>
      <c r="C130" s="37"/>
      <c r="D130" s="35" t="s">
        <v>1014</v>
      </c>
      <c r="E130" s="38" t="s">
        <v>13</v>
      </c>
      <c r="F130" s="38" t="s">
        <v>303</v>
      </c>
      <c r="G130" s="38" t="s">
        <v>1690</v>
      </c>
      <c r="H130" s="39" t="s">
        <v>1670</v>
      </c>
      <c r="I130" s="35" t="s">
        <v>1691</v>
      </c>
      <c r="J130" s="57" t="s">
        <v>1692</v>
      </c>
      <c r="K130" s="6" t="s">
        <v>1693</v>
      </c>
    </row>
    <row r="131" spans="1:11" ht="14.5" x14ac:dyDescent="0.35">
      <c r="A131" s="42">
        <v>2706</v>
      </c>
      <c r="B131" s="37">
        <v>1270601</v>
      </c>
      <c r="C131" s="37"/>
      <c r="D131" s="35" t="s">
        <v>1016</v>
      </c>
      <c r="E131" s="38" t="s">
        <v>2</v>
      </c>
      <c r="F131" s="38" t="s">
        <v>303</v>
      </c>
      <c r="G131" s="38" t="s">
        <v>1690</v>
      </c>
      <c r="H131" s="39" t="s">
        <v>1670</v>
      </c>
      <c r="I131" s="35" t="s">
        <v>1691</v>
      </c>
      <c r="J131" s="57" t="s">
        <v>1692</v>
      </c>
      <c r="K131" s="6" t="s">
        <v>1693</v>
      </c>
    </row>
    <row r="132" spans="1:11" ht="14.5" x14ac:dyDescent="0.35">
      <c r="A132" s="42">
        <v>2712</v>
      </c>
      <c r="B132" s="37">
        <v>1271201</v>
      </c>
      <c r="C132" s="37"/>
      <c r="D132" s="35" t="s">
        <v>1018</v>
      </c>
      <c r="E132" s="38" t="s">
        <v>13</v>
      </c>
      <c r="F132" s="38" t="s">
        <v>303</v>
      </c>
      <c r="G132" s="38" t="s">
        <v>1690</v>
      </c>
      <c r="H132" s="39" t="s">
        <v>1670</v>
      </c>
      <c r="I132" s="35" t="s">
        <v>1691</v>
      </c>
      <c r="J132" s="57" t="s">
        <v>1692</v>
      </c>
      <c r="K132" s="6" t="s">
        <v>1693</v>
      </c>
    </row>
    <row r="133" spans="1:11" ht="14.5" x14ac:dyDescent="0.35">
      <c r="A133" s="37">
        <v>2726</v>
      </c>
      <c r="B133" s="37">
        <v>1272601</v>
      </c>
      <c r="C133" s="37"/>
      <c r="D133" s="35" t="s">
        <v>809</v>
      </c>
      <c r="E133" s="38" t="s">
        <v>2</v>
      </c>
      <c r="F133" s="38" t="s">
        <v>357</v>
      </c>
      <c r="G133" s="38" t="s">
        <v>1690</v>
      </c>
      <c r="H133" s="39" t="s">
        <v>1670</v>
      </c>
      <c r="I133" s="35" t="s">
        <v>1677</v>
      </c>
      <c r="J133" s="57" t="s">
        <v>1678</v>
      </c>
      <c r="K133" s="35" t="s">
        <v>1679</v>
      </c>
    </row>
    <row r="134" spans="1:11" ht="14.5" x14ac:dyDescent="0.35">
      <c r="A134" s="36">
        <v>2740</v>
      </c>
      <c r="B134" s="37">
        <v>1274001</v>
      </c>
      <c r="C134" s="37"/>
      <c r="D134" s="35" t="s">
        <v>1259</v>
      </c>
      <c r="E134" s="38" t="s">
        <v>2</v>
      </c>
      <c r="F134" s="38" t="s">
        <v>295</v>
      </c>
      <c r="G134" s="38" t="s">
        <v>295</v>
      </c>
      <c r="H134" s="39" t="s">
        <v>1670</v>
      </c>
      <c r="I134" s="35" t="s">
        <v>20</v>
      </c>
      <c r="J134" s="56" t="s">
        <v>1686</v>
      </c>
      <c r="K134" s="35" t="s">
        <v>1687</v>
      </c>
    </row>
    <row r="135" spans="1:11" ht="14.5" x14ac:dyDescent="0.35">
      <c r="A135" s="42">
        <v>2753</v>
      </c>
      <c r="B135" s="37">
        <v>1275301</v>
      </c>
      <c r="C135" s="37"/>
      <c r="D135" s="35" t="s">
        <v>1020</v>
      </c>
      <c r="E135" s="38" t="s">
        <v>2</v>
      </c>
      <c r="F135" s="38" t="s">
        <v>303</v>
      </c>
      <c r="G135" s="38" t="s">
        <v>1690</v>
      </c>
      <c r="H135" s="39" t="s">
        <v>1670</v>
      </c>
      <c r="I135" s="35" t="s">
        <v>1691</v>
      </c>
      <c r="J135" s="57" t="s">
        <v>1692</v>
      </c>
      <c r="K135" s="6" t="s">
        <v>1693</v>
      </c>
    </row>
    <row r="136" spans="1:11" ht="14.5" x14ac:dyDescent="0.35">
      <c r="A136" s="36">
        <v>8571</v>
      </c>
      <c r="B136" s="37">
        <v>1857101</v>
      </c>
      <c r="C136" s="37"/>
      <c r="D136" s="35" t="s">
        <v>1022</v>
      </c>
      <c r="E136" s="38" t="s">
        <v>15</v>
      </c>
      <c r="F136" s="38" t="s">
        <v>303</v>
      </c>
      <c r="G136" s="38" t="s">
        <v>1690</v>
      </c>
      <c r="H136" s="39" t="s">
        <v>1695</v>
      </c>
      <c r="I136" s="35" t="s">
        <v>1691</v>
      </c>
      <c r="J136" s="57" t="s">
        <v>1692</v>
      </c>
      <c r="K136" s="6" t="s">
        <v>1693</v>
      </c>
    </row>
    <row r="137" spans="1:11" ht="14.5" x14ac:dyDescent="0.35">
      <c r="A137" s="42">
        <v>2767</v>
      </c>
      <c r="B137" s="37">
        <v>1276701</v>
      </c>
      <c r="C137" s="37"/>
      <c r="D137" s="35" t="s">
        <v>1024</v>
      </c>
      <c r="E137" s="38" t="s">
        <v>2</v>
      </c>
      <c r="F137" s="38" t="s">
        <v>303</v>
      </c>
      <c r="G137" s="38" t="s">
        <v>1690</v>
      </c>
      <c r="H137" s="39" t="s">
        <v>1670</v>
      </c>
      <c r="I137" s="35" t="s">
        <v>1691</v>
      </c>
      <c r="J137" s="57" t="s">
        <v>1692</v>
      </c>
      <c r="K137" s="6" t="s">
        <v>1693</v>
      </c>
    </row>
    <row r="138" spans="1:11" ht="14.5" x14ac:dyDescent="0.35">
      <c r="A138" s="37">
        <v>2781</v>
      </c>
      <c r="B138" s="37">
        <v>1278101</v>
      </c>
      <c r="C138" s="37"/>
      <c r="D138" s="35" t="s">
        <v>811</v>
      </c>
      <c r="E138" s="38" t="s">
        <v>2</v>
      </c>
      <c r="F138" s="38" t="s">
        <v>357</v>
      </c>
      <c r="G138" s="38" t="s">
        <v>1690</v>
      </c>
      <c r="H138" s="39" t="s">
        <v>1670</v>
      </c>
      <c r="I138" s="35" t="s">
        <v>1677</v>
      </c>
      <c r="J138" s="57" t="s">
        <v>1678</v>
      </c>
      <c r="K138" s="35" t="s">
        <v>1679</v>
      </c>
    </row>
    <row r="139" spans="1:11" ht="14.5" x14ac:dyDescent="0.35">
      <c r="A139" s="36">
        <v>2795</v>
      </c>
      <c r="B139" s="37">
        <v>1279501</v>
      </c>
      <c r="C139" s="37"/>
      <c r="D139" s="35" t="s">
        <v>1262</v>
      </c>
      <c r="E139" s="38" t="s">
        <v>13</v>
      </c>
      <c r="F139" s="38" t="s">
        <v>295</v>
      </c>
      <c r="G139" s="38" t="s">
        <v>295</v>
      </c>
      <c r="H139" s="39" t="s">
        <v>1670</v>
      </c>
      <c r="I139" s="35" t="s">
        <v>20</v>
      </c>
      <c r="J139" s="56" t="s">
        <v>1686</v>
      </c>
      <c r="K139" s="35" t="s">
        <v>1687</v>
      </c>
    </row>
    <row r="140" spans="1:11" ht="14.5" x14ac:dyDescent="0.35">
      <c r="A140" s="42">
        <v>2802</v>
      </c>
      <c r="B140" s="37">
        <v>1280201</v>
      </c>
      <c r="C140" s="37"/>
      <c r="D140" s="35" t="s">
        <v>1026</v>
      </c>
      <c r="E140" s="38" t="s">
        <v>2</v>
      </c>
      <c r="F140" s="38" t="s">
        <v>303</v>
      </c>
      <c r="G140" s="38" t="s">
        <v>1690</v>
      </c>
      <c r="H140" s="39" t="s">
        <v>1670</v>
      </c>
      <c r="I140" s="35" t="s">
        <v>1691</v>
      </c>
      <c r="J140" s="57" t="s">
        <v>1692</v>
      </c>
      <c r="K140" s="6" t="s">
        <v>1693</v>
      </c>
    </row>
    <row r="141" spans="1:11" ht="14.5" x14ac:dyDescent="0.35">
      <c r="A141" s="44">
        <v>7401</v>
      </c>
      <c r="B141" s="37">
        <v>1740101</v>
      </c>
      <c r="C141" s="37"/>
      <c r="D141" s="35" t="s">
        <v>813</v>
      </c>
      <c r="E141" s="38" t="s">
        <v>2</v>
      </c>
      <c r="F141" s="38" t="s">
        <v>357</v>
      </c>
      <c r="G141" s="38" t="s">
        <v>1690</v>
      </c>
      <c r="H141" s="39" t="s">
        <v>1670</v>
      </c>
      <c r="I141" s="35" t="s">
        <v>1677</v>
      </c>
      <c r="J141" s="57" t="s">
        <v>1678</v>
      </c>
      <c r="K141" s="35" t="s">
        <v>1679</v>
      </c>
    </row>
    <row r="142" spans="1:11" ht="14.5" x14ac:dyDescent="0.35">
      <c r="A142" s="36">
        <v>8090</v>
      </c>
      <c r="B142" s="37">
        <v>1809001</v>
      </c>
      <c r="C142" s="37"/>
      <c r="D142" s="35" t="s">
        <v>141</v>
      </c>
      <c r="E142" s="38" t="s">
        <v>3</v>
      </c>
      <c r="F142" s="38" t="s">
        <v>66</v>
      </c>
      <c r="G142" s="38" t="s">
        <v>66</v>
      </c>
      <c r="H142" s="39" t="s">
        <v>1694</v>
      </c>
      <c r="I142" s="35" t="s">
        <v>10</v>
      </c>
      <c r="J142" s="56" t="s">
        <v>1671</v>
      </c>
      <c r="K142" s="35" t="s">
        <v>1672</v>
      </c>
    </row>
    <row r="143" spans="1:11" ht="14.5" x14ac:dyDescent="0.35">
      <c r="A143" s="36">
        <v>2815</v>
      </c>
      <c r="B143" s="37">
        <v>1281501</v>
      </c>
      <c r="C143" s="37"/>
      <c r="D143" s="35" t="s">
        <v>143</v>
      </c>
      <c r="E143" s="38" t="s">
        <v>18</v>
      </c>
      <c r="F143" s="38" t="s">
        <v>66</v>
      </c>
      <c r="G143" s="38" t="s">
        <v>66</v>
      </c>
      <c r="H143" s="39" t="s">
        <v>1697</v>
      </c>
      <c r="I143" s="35" t="s">
        <v>10</v>
      </c>
      <c r="J143" s="56" t="s">
        <v>1671</v>
      </c>
      <c r="K143" s="35" t="s">
        <v>1672</v>
      </c>
    </row>
    <row r="144" spans="1:11" ht="14.5" x14ac:dyDescent="0.35">
      <c r="A144" s="37">
        <v>2822</v>
      </c>
      <c r="B144" s="37">
        <v>1282201</v>
      </c>
      <c r="C144" s="37"/>
      <c r="D144" s="35" t="s">
        <v>816</v>
      </c>
      <c r="E144" s="38" t="s">
        <v>13</v>
      </c>
      <c r="F144" s="38" t="s">
        <v>357</v>
      </c>
      <c r="G144" s="38" t="s">
        <v>1690</v>
      </c>
      <c r="H144" s="39" t="s">
        <v>1670</v>
      </c>
      <c r="I144" s="35" t="s">
        <v>1677</v>
      </c>
      <c r="J144" s="57" t="s">
        <v>1678</v>
      </c>
      <c r="K144" s="35" t="s">
        <v>1679</v>
      </c>
    </row>
    <row r="145" spans="1:11" ht="14.5" x14ac:dyDescent="0.35">
      <c r="A145" s="36">
        <v>2836</v>
      </c>
      <c r="B145" s="37">
        <v>1283601</v>
      </c>
      <c r="C145" s="37"/>
      <c r="D145" s="35" t="s">
        <v>145</v>
      </c>
      <c r="E145" s="38" t="s">
        <v>2</v>
      </c>
      <c r="F145" s="38" t="s">
        <v>66</v>
      </c>
      <c r="G145" s="38" t="s">
        <v>66</v>
      </c>
      <c r="H145" s="39" t="s">
        <v>1670</v>
      </c>
      <c r="I145" s="35" t="s">
        <v>10</v>
      </c>
      <c r="J145" s="56" t="s">
        <v>1671</v>
      </c>
      <c r="K145" s="35" t="s">
        <v>1672</v>
      </c>
    </row>
    <row r="146" spans="1:11" ht="14.5" x14ac:dyDescent="0.35">
      <c r="A146" s="36">
        <v>8575</v>
      </c>
      <c r="B146" s="37">
        <v>1857501</v>
      </c>
      <c r="C146" s="37">
        <v>1767639</v>
      </c>
      <c r="D146" s="35" t="s">
        <v>147</v>
      </c>
      <c r="E146" s="38" t="s">
        <v>15</v>
      </c>
      <c r="F146" s="38" t="s">
        <v>66</v>
      </c>
      <c r="G146" s="38" t="s">
        <v>66</v>
      </c>
      <c r="H146" s="39" t="s">
        <v>1695</v>
      </c>
      <c r="I146" s="35" t="s">
        <v>10</v>
      </c>
      <c r="J146" s="56" t="s">
        <v>1671</v>
      </c>
      <c r="K146" s="35" t="s">
        <v>1672</v>
      </c>
    </row>
    <row r="147" spans="1:11" ht="14.5" x14ac:dyDescent="0.35">
      <c r="A147" s="36">
        <v>2939</v>
      </c>
      <c r="B147" s="37">
        <v>1293901</v>
      </c>
      <c r="C147" s="37"/>
      <c r="D147" s="35" t="s">
        <v>346</v>
      </c>
      <c r="E147" s="38" t="s">
        <v>2</v>
      </c>
      <c r="F147" s="38" t="s">
        <v>295</v>
      </c>
      <c r="G147" s="38" t="s">
        <v>295</v>
      </c>
      <c r="H147" s="39" t="s">
        <v>1670</v>
      </c>
      <c r="I147" s="35" t="s">
        <v>23</v>
      </c>
      <c r="J147" s="56" t="s">
        <v>1684</v>
      </c>
      <c r="K147" s="35" t="s">
        <v>1685</v>
      </c>
    </row>
    <row r="148" spans="1:11" ht="14.5" x14ac:dyDescent="0.35">
      <c r="A148" s="36">
        <v>2849</v>
      </c>
      <c r="B148" s="37">
        <v>1284901</v>
      </c>
      <c r="C148" s="37"/>
      <c r="D148" s="35" t="s">
        <v>1265</v>
      </c>
      <c r="E148" s="38" t="s">
        <v>2</v>
      </c>
      <c r="F148" s="38" t="s">
        <v>295</v>
      </c>
      <c r="G148" s="38" t="s">
        <v>295</v>
      </c>
      <c r="H148" s="39" t="s">
        <v>1670</v>
      </c>
      <c r="I148" s="35" t="s">
        <v>20</v>
      </c>
      <c r="J148" s="56" t="s">
        <v>1686</v>
      </c>
      <c r="K148" s="35" t="s">
        <v>1687</v>
      </c>
    </row>
    <row r="149" spans="1:11" ht="14.5" x14ac:dyDescent="0.35">
      <c r="A149" s="41">
        <v>8094</v>
      </c>
      <c r="B149" s="37">
        <v>1809401</v>
      </c>
      <c r="C149" s="37"/>
      <c r="D149" s="35" t="s">
        <v>1484</v>
      </c>
      <c r="E149" s="38" t="s">
        <v>3</v>
      </c>
      <c r="F149" s="38" t="s">
        <v>307</v>
      </c>
      <c r="G149" s="38" t="s">
        <v>336</v>
      </c>
      <c r="H149" s="39" t="s">
        <v>1694</v>
      </c>
      <c r="I149" s="35" t="s">
        <v>11</v>
      </c>
      <c r="J149" s="57" t="s">
        <v>1674</v>
      </c>
      <c r="K149" s="35" t="s">
        <v>1675</v>
      </c>
    </row>
    <row r="150" spans="1:11" ht="14.5" x14ac:dyDescent="0.35">
      <c r="A150" s="36">
        <v>2863</v>
      </c>
      <c r="B150" s="37">
        <v>1286301</v>
      </c>
      <c r="C150" s="37"/>
      <c r="D150" s="35" t="s">
        <v>1486</v>
      </c>
      <c r="E150" s="38" t="s">
        <v>28</v>
      </c>
      <c r="F150" s="38" t="s">
        <v>307</v>
      </c>
      <c r="G150" s="38" t="s">
        <v>336</v>
      </c>
      <c r="H150" s="39" t="s">
        <v>1697</v>
      </c>
      <c r="I150" s="35" t="s">
        <v>11</v>
      </c>
      <c r="J150" s="57" t="s">
        <v>1674</v>
      </c>
      <c r="K150" s="35" t="s">
        <v>1675</v>
      </c>
    </row>
    <row r="151" spans="1:11" ht="14.5" x14ac:dyDescent="0.35">
      <c r="A151" s="36">
        <v>2877</v>
      </c>
      <c r="B151" s="37">
        <v>1287701</v>
      </c>
      <c r="C151" s="37"/>
      <c r="D151" s="35" t="s">
        <v>1268</v>
      </c>
      <c r="E151" s="38" t="s">
        <v>2</v>
      </c>
      <c r="F151" s="38" t="s">
        <v>295</v>
      </c>
      <c r="G151" s="38" t="s">
        <v>295</v>
      </c>
      <c r="H151" s="39" t="s">
        <v>1670</v>
      </c>
      <c r="I151" s="35" t="s">
        <v>20</v>
      </c>
      <c r="J151" s="56" t="s">
        <v>1686</v>
      </c>
      <c r="K151" s="35" t="s">
        <v>1687</v>
      </c>
    </row>
    <row r="152" spans="1:11" ht="14.5" x14ac:dyDescent="0.35">
      <c r="A152" s="42">
        <v>2881</v>
      </c>
      <c r="B152" s="37">
        <v>1288101</v>
      </c>
      <c r="C152" s="37"/>
      <c r="D152" s="35" t="s">
        <v>1029</v>
      </c>
      <c r="E152" s="38" t="s">
        <v>13</v>
      </c>
      <c r="F152" s="38" t="s">
        <v>303</v>
      </c>
      <c r="G152" s="38" t="s">
        <v>1690</v>
      </c>
      <c r="H152" s="39" t="s">
        <v>1670</v>
      </c>
      <c r="I152" s="35" t="s">
        <v>1691</v>
      </c>
      <c r="J152" s="57" t="s">
        <v>1692</v>
      </c>
      <c r="K152" s="6" t="s">
        <v>1693</v>
      </c>
    </row>
    <row r="153" spans="1:11" ht="14.5" x14ac:dyDescent="0.35">
      <c r="A153" s="36">
        <v>2890</v>
      </c>
      <c r="B153" s="37">
        <v>1289001</v>
      </c>
      <c r="C153" s="37"/>
      <c r="D153" s="35" t="s">
        <v>149</v>
      </c>
      <c r="E153" s="38" t="s">
        <v>2</v>
      </c>
      <c r="F153" s="38" t="s">
        <v>66</v>
      </c>
      <c r="G153" s="38" t="s">
        <v>66</v>
      </c>
      <c r="H153" s="39" t="s">
        <v>1670</v>
      </c>
      <c r="I153" s="35" t="s">
        <v>10</v>
      </c>
      <c r="J153" s="56" t="s">
        <v>1671</v>
      </c>
      <c r="K153" s="35" t="s">
        <v>1672</v>
      </c>
    </row>
    <row r="154" spans="1:11" ht="14.5" x14ac:dyDescent="0.3">
      <c r="A154" s="43">
        <v>8670</v>
      </c>
      <c r="B154" s="37">
        <v>1867001</v>
      </c>
      <c r="C154" s="37"/>
      <c r="D154" s="35" t="s">
        <v>348</v>
      </c>
      <c r="E154" s="38" t="s">
        <v>27</v>
      </c>
      <c r="F154" s="38" t="s">
        <v>295</v>
      </c>
      <c r="G154" s="38" t="s">
        <v>295</v>
      </c>
      <c r="H154" s="39" t="s">
        <v>1702</v>
      </c>
      <c r="I154" s="35" t="s">
        <v>23</v>
      </c>
      <c r="J154" s="56" t="s">
        <v>1684</v>
      </c>
      <c r="K154" s="35" t="s">
        <v>1685</v>
      </c>
    </row>
    <row r="155" spans="1:11" ht="14.5" x14ac:dyDescent="0.3">
      <c r="A155" s="43">
        <v>7761</v>
      </c>
      <c r="B155" s="37">
        <v>1776101</v>
      </c>
      <c r="C155" s="37"/>
      <c r="D155" s="35" t="s">
        <v>350</v>
      </c>
      <c r="E155" s="38" t="s">
        <v>27</v>
      </c>
      <c r="F155" s="38" t="s">
        <v>66</v>
      </c>
      <c r="G155" s="38" t="s">
        <v>66</v>
      </c>
      <c r="H155" s="39" t="s">
        <v>1695</v>
      </c>
      <c r="I155" s="35" t="s">
        <v>23</v>
      </c>
      <c r="J155" s="56" t="s">
        <v>1684</v>
      </c>
      <c r="K155" s="35" t="s">
        <v>1685</v>
      </c>
    </row>
    <row r="156" spans="1:11" ht="14.5" x14ac:dyDescent="0.3">
      <c r="A156" s="43">
        <v>8589</v>
      </c>
      <c r="B156" s="37">
        <v>1858901</v>
      </c>
      <c r="C156" s="37"/>
      <c r="D156" s="35" t="s">
        <v>352</v>
      </c>
      <c r="E156" s="38" t="s">
        <v>27</v>
      </c>
      <c r="F156" s="38" t="s">
        <v>66</v>
      </c>
      <c r="G156" s="38" t="s">
        <v>66</v>
      </c>
      <c r="H156" s="39" t="s">
        <v>1702</v>
      </c>
      <c r="I156" s="35" t="s">
        <v>23</v>
      </c>
      <c r="J156" s="56" t="s">
        <v>1684</v>
      </c>
      <c r="K156" s="35" t="s">
        <v>1685</v>
      </c>
    </row>
    <row r="157" spans="1:11" ht="14.5" x14ac:dyDescent="0.3">
      <c r="A157" s="43">
        <v>8092</v>
      </c>
      <c r="B157" s="37">
        <v>1809201</v>
      </c>
      <c r="C157" s="37"/>
      <c r="D157" s="35" t="s">
        <v>354</v>
      </c>
      <c r="E157" s="38" t="s">
        <v>27</v>
      </c>
      <c r="F157" s="38" t="s">
        <v>357</v>
      </c>
      <c r="G157" s="38" t="s">
        <v>1690</v>
      </c>
      <c r="H157" s="39" t="s">
        <v>1695</v>
      </c>
      <c r="I157" s="35" t="s">
        <v>23</v>
      </c>
      <c r="J157" s="56" t="s">
        <v>1684</v>
      </c>
      <c r="K157" s="35" t="s">
        <v>1685</v>
      </c>
    </row>
    <row r="158" spans="1:11" ht="14.5" x14ac:dyDescent="0.35">
      <c r="A158" s="36">
        <v>2945</v>
      </c>
      <c r="B158" s="37">
        <v>1294501</v>
      </c>
      <c r="C158" s="37"/>
      <c r="D158" s="35" t="s">
        <v>1271</v>
      </c>
      <c r="E158" s="38" t="s">
        <v>2</v>
      </c>
      <c r="F158" s="38" t="s">
        <v>295</v>
      </c>
      <c r="G158" s="38" t="s">
        <v>66</v>
      </c>
      <c r="H158" s="39" t="s">
        <v>1670</v>
      </c>
      <c r="I158" s="35" t="s">
        <v>20</v>
      </c>
      <c r="J158" s="56" t="s">
        <v>1686</v>
      </c>
      <c r="K158" s="35" t="s">
        <v>1687</v>
      </c>
    </row>
    <row r="159" spans="1:11" ht="14.5" x14ac:dyDescent="0.35">
      <c r="A159" s="37">
        <v>2959</v>
      </c>
      <c r="B159" s="37">
        <v>1295901</v>
      </c>
      <c r="C159" s="37"/>
      <c r="D159" s="35" t="s">
        <v>819</v>
      </c>
      <c r="E159" s="38" t="s">
        <v>2</v>
      </c>
      <c r="F159" s="38" t="s">
        <v>357</v>
      </c>
      <c r="G159" s="38" t="s">
        <v>1690</v>
      </c>
      <c r="H159" s="39" t="s">
        <v>1670</v>
      </c>
      <c r="I159" s="35" t="s">
        <v>1677</v>
      </c>
      <c r="J159" s="57" t="s">
        <v>1678</v>
      </c>
      <c r="K159" s="35" t="s">
        <v>1679</v>
      </c>
    </row>
    <row r="160" spans="1:11" ht="14.5" x14ac:dyDescent="0.35">
      <c r="A160" s="36">
        <v>2986</v>
      </c>
      <c r="B160" s="37">
        <v>1298601</v>
      </c>
      <c r="C160" s="37"/>
      <c r="D160" s="35" t="s">
        <v>151</v>
      </c>
      <c r="E160" s="38" t="s">
        <v>2</v>
      </c>
      <c r="F160" s="38" t="s">
        <v>66</v>
      </c>
      <c r="G160" s="38" t="s">
        <v>66</v>
      </c>
      <c r="H160" s="39" t="s">
        <v>1670</v>
      </c>
      <c r="I160" s="35" t="s">
        <v>10</v>
      </c>
      <c r="J160" s="56" t="s">
        <v>1671</v>
      </c>
      <c r="K160" s="35" t="s">
        <v>1672</v>
      </c>
    </row>
    <row r="161" spans="1:11" ht="14.5" x14ac:dyDescent="0.35">
      <c r="A161" s="36">
        <v>3002</v>
      </c>
      <c r="B161" s="37">
        <v>1300201</v>
      </c>
      <c r="C161" s="37"/>
      <c r="D161" s="35" t="s">
        <v>1274</v>
      </c>
      <c r="E161" s="38" t="s">
        <v>2</v>
      </c>
      <c r="F161" s="38" t="s">
        <v>295</v>
      </c>
      <c r="G161" s="38" t="s">
        <v>295</v>
      </c>
      <c r="H161" s="39" t="s">
        <v>1670</v>
      </c>
      <c r="I161" s="35" t="s">
        <v>20</v>
      </c>
      <c r="J161" s="56" t="s">
        <v>1686</v>
      </c>
      <c r="K161" s="35" t="s">
        <v>1687</v>
      </c>
    </row>
    <row r="162" spans="1:11" ht="14.5" x14ac:dyDescent="0.35">
      <c r="A162" s="42">
        <v>3014</v>
      </c>
      <c r="B162" s="37">
        <v>1301401</v>
      </c>
      <c r="C162" s="37"/>
      <c r="D162" s="35" t="s">
        <v>1031</v>
      </c>
      <c r="E162" s="38" t="s">
        <v>2</v>
      </c>
      <c r="F162" s="38" t="s">
        <v>303</v>
      </c>
      <c r="G162" s="38" t="s">
        <v>1690</v>
      </c>
      <c r="H162" s="39" t="s">
        <v>1670</v>
      </c>
      <c r="I162" s="35" t="s">
        <v>1677</v>
      </c>
      <c r="J162" s="57" t="s">
        <v>1678</v>
      </c>
      <c r="K162" s="35" t="s">
        <v>1679</v>
      </c>
    </row>
    <row r="163" spans="1:11" ht="14.5" x14ac:dyDescent="0.35">
      <c r="A163" s="36">
        <v>8583</v>
      </c>
      <c r="B163" s="37">
        <v>1858301</v>
      </c>
      <c r="C163" s="37"/>
      <c r="D163" s="35" t="s">
        <v>1033</v>
      </c>
      <c r="E163" s="38" t="s">
        <v>47</v>
      </c>
      <c r="F163" s="38" t="s">
        <v>303</v>
      </c>
      <c r="G163" s="38" t="s">
        <v>1690</v>
      </c>
      <c r="H163" s="39" t="s">
        <v>1695</v>
      </c>
      <c r="I163" s="35" t="s">
        <v>1691</v>
      </c>
      <c r="J163" s="57" t="s">
        <v>1692</v>
      </c>
      <c r="K163" s="6" t="s">
        <v>1693</v>
      </c>
    </row>
    <row r="164" spans="1:11" ht="14.5" x14ac:dyDescent="0.35">
      <c r="A164" s="42">
        <v>3027</v>
      </c>
      <c r="B164" s="37">
        <v>1302701</v>
      </c>
      <c r="C164" s="37"/>
      <c r="D164" s="35" t="s">
        <v>1035</v>
      </c>
      <c r="E164" s="38" t="s">
        <v>2</v>
      </c>
      <c r="F164" s="38" t="s">
        <v>303</v>
      </c>
      <c r="G164" s="38" t="s">
        <v>1690</v>
      </c>
      <c r="H164" s="39" t="s">
        <v>1670</v>
      </c>
      <c r="I164" s="35" t="s">
        <v>1691</v>
      </c>
      <c r="J164" s="57" t="s">
        <v>1692</v>
      </c>
      <c r="K164" s="6" t="s">
        <v>1693</v>
      </c>
    </row>
    <row r="165" spans="1:11" ht="14.5" x14ac:dyDescent="0.3">
      <c r="A165" s="40">
        <v>7640</v>
      </c>
      <c r="B165" s="37">
        <v>1764001</v>
      </c>
      <c r="C165" s="37"/>
      <c r="D165" s="35" t="s">
        <v>595</v>
      </c>
      <c r="E165" s="38" t="s">
        <v>2</v>
      </c>
      <c r="F165" s="38" t="s">
        <v>336</v>
      </c>
      <c r="G165" s="38" t="s">
        <v>336</v>
      </c>
      <c r="H165" s="39" t="s">
        <v>1676</v>
      </c>
      <c r="I165" s="35" t="s">
        <v>12</v>
      </c>
      <c r="J165" s="56" t="s">
        <v>1681</v>
      </c>
      <c r="K165" s="35" t="s">
        <v>1682</v>
      </c>
    </row>
    <row r="166" spans="1:11" ht="14.5" x14ac:dyDescent="0.35">
      <c r="A166" s="37">
        <v>7715</v>
      </c>
      <c r="B166" s="37">
        <v>1771501</v>
      </c>
      <c r="C166" s="37">
        <v>1770439</v>
      </c>
      <c r="D166" s="35" t="s">
        <v>821</v>
      </c>
      <c r="E166" s="38" t="s">
        <v>15</v>
      </c>
      <c r="F166" s="38" t="s">
        <v>357</v>
      </c>
      <c r="G166" s="38" t="s">
        <v>1690</v>
      </c>
      <c r="H166" s="39" t="s">
        <v>1695</v>
      </c>
      <c r="I166" s="35" t="s">
        <v>1691</v>
      </c>
      <c r="J166" s="57" t="s">
        <v>1692</v>
      </c>
      <c r="K166" s="6" t="s">
        <v>1693</v>
      </c>
    </row>
    <row r="167" spans="1:11" ht="14.5" x14ac:dyDescent="0.35">
      <c r="A167" s="37">
        <v>7717</v>
      </c>
      <c r="B167" s="37">
        <v>1771701</v>
      </c>
      <c r="C167" s="37">
        <v>1770439</v>
      </c>
      <c r="D167" s="35" t="s">
        <v>824</v>
      </c>
      <c r="E167" s="38" t="s">
        <v>15</v>
      </c>
      <c r="F167" s="38" t="s">
        <v>357</v>
      </c>
      <c r="G167" s="38" t="s">
        <v>1690</v>
      </c>
      <c r="H167" s="39" t="s">
        <v>1695</v>
      </c>
      <c r="I167" s="35" t="s">
        <v>1691</v>
      </c>
      <c r="J167" s="57" t="s">
        <v>1692</v>
      </c>
      <c r="K167" s="6" t="s">
        <v>1693</v>
      </c>
    </row>
    <row r="168" spans="1:11" ht="14.5" x14ac:dyDescent="0.35">
      <c r="A168" s="37">
        <v>7716</v>
      </c>
      <c r="B168" s="37">
        <v>1771601</v>
      </c>
      <c r="C168" s="37">
        <v>1770439</v>
      </c>
      <c r="D168" s="35" t="s">
        <v>825</v>
      </c>
      <c r="E168" s="38" t="s">
        <v>15</v>
      </c>
      <c r="F168" s="38" t="s">
        <v>357</v>
      </c>
      <c r="G168" s="38" t="s">
        <v>1690</v>
      </c>
      <c r="H168" s="39" t="s">
        <v>1695</v>
      </c>
      <c r="I168" s="35" t="s">
        <v>1691</v>
      </c>
      <c r="J168" s="57" t="s">
        <v>1692</v>
      </c>
      <c r="K168" s="6" t="s">
        <v>1693</v>
      </c>
    </row>
    <row r="169" spans="1:11" ht="14.5" x14ac:dyDescent="0.35">
      <c r="A169" s="37">
        <v>8901</v>
      </c>
      <c r="B169" s="37">
        <v>1890101</v>
      </c>
      <c r="C169" s="37">
        <v>1770439</v>
      </c>
      <c r="D169" s="35" t="s">
        <v>826</v>
      </c>
      <c r="E169" s="38" t="s">
        <v>15</v>
      </c>
      <c r="F169" s="38" t="s">
        <v>357</v>
      </c>
      <c r="G169" s="38" t="s">
        <v>1690</v>
      </c>
      <c r="H169" s="39" t="s">
        <v>1695</v>
      </c>
      <c r="I169" s="35" t="s">
        <v>1691</v>
      </c>
      <c r="J169" s="57" t="s">
        <v>1692</v>
      </c>
      <c r="K169" s="6" t="s">
        <v>1693</v>
      </c>
    </row>
    <row r="170" spans="1:11" ht="14.5" x14ac:dyDescent="0.35">
      <c r="A170" s="36">
        <v>3041</v>
      </c>
      <c r="B170" s="37">
        <v>1304101</v>
      </c>
      <c r="C170" s="37"/>
      <c r="D170" s="35" t="s">
        <v>358</v>
      </c>
      <c r="E170" s="38" t="s">
        <v>2</v>
      </c>
      <c r="F170" s="38" t="s">
        <v>295</v>
      </c>
      <c r="G170" s="38" t="s">
        <v>295</v>
      </c>
      <c r="H170" s="39" t="s">
        <v>1670</v>
      </c>
      <c r="I170" s="35" t="s">
        <v>23</v>
      </c>
      <c r="J170" s="56" t="s">
        <v>1684</v>
      </c>
      <c r="K170" s="35" t="s">
        <v>1685</v>
      </c>
    </row>
    <row r="171" spans="1:11" ht="14.5" x14ac:dyDescent="0.35">
      <c r="A171" s="36">
        <v>3068</v>
      </c>
      <c r="B171" s="37">
        <v>1306801</v>
      </c>
      <c r="C171" s="37"/>
      <c r="D171" s="35" t="s">
        <v>1276</v>
      </c>
      <c r="E171" s="38" t="s">
        <v>2</v>
      </c>
      <c r="F171" s="38" t="s">
        <v>295</v>
      </c>
      <c r="G171" s="38" t="s">
        <v>295</v>
      </c>
      <c r="H171" s="39" t="s">
        <v>1670</v>
      </c>
      <c r="I171" s="35" t="s">
        <v>20</v>
      </c>
      <c r="J171" s="56" t="s">
        <v>1686</v>
      </c>
      <c r="K171" s="35" t="s">
        <v>1687</v>
      </c>
    </row>
    <row r="172" spans="1:11" ht="14.5" x14ac:dyDescent="0.35">
      <c r="A172" s="36">
        <v>3082</v>
      </c>
      <c r="B172" s="37">
        <v>1308201</v>
      </c>
      <c r="C172" s="37"/>
      <c r="D172" s="35" t="s">
        <v>1278</v>
      </c>
      <c r="E172" s="38" t="s">
        <v>2</v>
      </c>
      <c r="F172" s="38" t="s">
        <v>295</v>
      </c>
      <c r="G172" s="38" t="s">
        <v>66</v>
      </c>
      <c r="H172" s="39" t="s">
        <v>1670</v>
      </c>
      <c r="I172" s="35" t="s">
        <v>20</v>
      </c>
      <c r="J172" s="56" t="s">
        <v>1686</v>
      </c>
      <c r="K172" s="35" t="s">
        <v>1687</v>
      </c>
    </row>
    <row r="173" spans="1:11" ht="14.5" x14ac:dyDescent="0.3">
      <c r="A173" s="43">
        <v>8801</v>
      </c>
      <c r="B173" s="37">
        <v>1880101</v>
      </c>
      <c r="C173" s="37"/>
      <c r="D173" s="35" t="s">
        <v>360</v>
      </c>
      <c r="E173" s="38" t="s">
        <v>31</v>
      </c>
      <c r="F173" s="38" t="s">
        <v>336</v>
      </c>
      <c r="G173" s="38" t="s">
        <v>336</v>
      </c>
      <c r="H173" s="39" t="s">
        <v>1703</v>
      </c>
      <c r="I173" s="35" t="s">
        <v>23</v>
      </c>
      <c r="J173" s="56" t="s">
        <v>1684</v>
      </c>
      <c r="K173" s="35" t="s">
        <v>1685</v>
      </c>
    </row>
    <row r="174" spans="1:11" ht="14.5" x14ac:dyDescent="0.3">
      <c r="A174" s="37">
        <v>3096</v>
      </c>
      <c r="B174" s="37">
        <v>1309601</v>
      </c>
      <c r="C174" s="37"/>
      <c r="D174" s="35" t="s">
        <v>597</v>
      </c>
      <c r="E174" s="38" t="s">
        <v>2</v>
      </c>
      <c r="F174" s="38" t="s">
        <v>336</v>
      </c>
      <c r="G174" s="38" t="s">
        <v>336</v>
      </c>
      <c r="H174" s="39" t="s">
        <v>1670</v>
      </c>
      <c r="I174" s="35" t="s">
        <v>12</v>
      </c>
      <c r="J174" s="56" t="s">
        <v>1681</v>
      </c>
      <c r="K174" s="35" t="s">
        <v>1682</v>
      </c>
    </row>
    <row r="175" spans="1:11" ht="14.5" x14ac:dyDescent="0.35">
      <c r="A175" s="36">
        <v>8590</v>
      </c>
      <c r="B175" s="37">
        <v>1859001</v>
      </c>
      <c r="C175" s="37"/>
      <c r="D175" s="35" t="s">
        <v>1037</v>
      </c>
      <c r="E175" s="38" t="s">
        <v>47</v>
      </c>
      <c r="F175" s="38" t="s">
        <v>303</v>
      </c>
      <c r="G175" s="38" t="s">
        <v>1690</v>
      </c>
      <c r="H175" s="39" t="s">
        <v>1695</v>
      </c>
      <c r="I175" s="35" t="s">
        <v>1691</v>
      </c>
      <c r="J175" s="57" t="s">
        <v>1692</v>
      </c>
      <c r="K175" s="6" t="s">
        <v>1693</v>
      </c>
    </row>
    <row r="176" spans="1:11" ht="14.5" x14ac:dyDescent="0.35">
      <c r="A176" s="36">
        <v>3110</v>
      </c>
      <c r="B176" s="37">
        <v>1311001</v>
      </c>
      <c r="C176" s="37"/>
      <c r="D176" s="35" t="s">
        <v>1488</v>
      </c>
      <c r="E176" s="38" t="s">
        <v>2</v>
      </c>
      <c r="F176" s="38" t="s">
        <v>307</v>
      </c>
      <c r="G176" s="38" t="s">
        <v>295</v>
      </c>
      <c r="H176" s="39" t="s">
        <v>1670</v>
      </c>
      <c r="I176" s="35" t="s">
        <v>11</v>
      </c>
      <c r="J176" s="57" t="s">
        <v>1674</v>
      </c>
      <c r="K176" s="35" t="s">
        <v>1675</v>
      </c>
    </row>
    <row r="177" spans="1:11" ht="14.5" x14ac:dyDescent="0.35">
      <c r="A177" s="41">
        <v>8062</v>
      </c>
      <c r="B177" s="37">
        <v>1806201</v>
      </c>
      <c r="C177" s="37"/>
      <c r="D177" s="35" t="s">
        <v>1490</v>
      </c>
      <c r="E177" s="38" t="s">
        <v>3</v>
      </c>
      <c r="F177" s="38" t="s">
        <v>307</v>
      </c>
      <c r="G177" s="38" t="s">
        <v>336</v>
      </c>
      <c r="H177" s="39" t="s">
        <v>1694</v>
      </c>
      <c r="I177" s="35" t="s">
        <v>11</v>
      </c>
      <c r="J177" s="57" t="s">
        <v>1674</v>
      </c>
      <c r="K177" s="35" t="s">
        <v>1675</v>
      </c>
    </row>
    <row r="178" spans="1:11" ht="14.5" x14ac:dyDescent="0.35">
      <c r="A178" s="36">
        <v>3123</v>
      </c>
      <c r="B178" s="37">
        <v>1312301</v>
      </c>
      <c r="C178" s="37"/>
      <c r="D178" s="35" t="s">
        <v>1281</v>
      </c>
      <c r="E178" s="38" t="s">
        <v>2</v>
      </c>
      <c r="F178" s="38" t="s">
        <v>295</v>
      </c>
      <c r="G178" s="38" t="s">
        <v>295</v>
      </c>
      <c r="H178" s="39" t="s">
        <v>1670</v>
      </c>
      <c r="I178" s="35" t="s">
        <v>20</v>
      </c>
      <c r="J178" s="56" t="s">
        <v>1686</v>
      </c>
      <c r="K178" s="35" t="s">
        <v>1687</v>
      </c>
    </row>
    <row r="179" spans="1:11" ht="14.5" x14ac:dyDescent="0.35">
      <c r="A179" s="36">
        <v>8245</v>
      </c>
      <c r="B179" s="37">
        <v>1824501</v>
      </c>
      <c r="C179" s="37"/>
      <c r="D179" s="35" t="s">
        <v>1283</v>
      </c>
      <c r="E179" s="38" t="s">
        <v>3</v>
      </c>
      <c r="F179" s="38" t="s">
        <v>295</v>
      </c>
      <c r="G179" s="38" t="s">
        <v>295</v>
      </c>
      <c r="H179" s="39" t="s">
        <v>1694</v>
      </c>
      <c r="I179" s="35" t="s">
        <v>20</v>
      </c>
      <c r="J179" s="56" t="s">
        <v>1686</v>
      </c>
      <c r="K179" s="35" t="s">
        <v>1687</v>
      </c>
    </row>
    <row r="180" spans="1:11" ht="14.5" x14ac:dyDescent="0.35">
      <c r="A180" s="36">
        <v>6342</v>
      </c>
      <c r="B180" s="37">
        <v>1634201</v>
      </c>
      <c r="C180" s="37"/>
      <c r="D180" s="35" t="s">
        <v>1285</v>
      </c>
      <c r="E180" s="38" t="s">
        <v>2</v>
      </c>
      <c r="F180" s="38" t="s">
        <v>295</v>
      </c>
      <c r="G180" s="38" t="s">
        <v>295</v>
      </c>
      <c r="H180" s="39" t="s">
        <v>1670</v>
      </c>
      <c r="I180" s="35" t="s">
        <v>20</v>
      </c>
      <c r="J180" s="56" t="s">
        <v>1686</v>
      </c>
      <c r="K180" s="35" t="s">
        <v>1687</v>
      </c>
    </row>
    <row r="181" spans="1:11" ht="14.5" x14ac:dyDescent="0.35">
      <c r="A181" s="42">
        <v>3137</v>
      </c>
      <c r="B181" s="37">
        <v>1313701</v>
      </c>
      <c r="C181" s="37"/>
      <c r="D181" s="35" t="s">
        <v>1039</v>
      </c>
      <c r="E181" s="38" t="s">
        <v>2</v>
      </c>
      <c r="F181" s="38" t="s">
        <v>303</v>
      </c>
      <c r="G181" s="38" t="s">
        <v>1690</v>
      </c>
      <c r="H181" s="39" t="s">
        <v>1670</v>
      </c>
      <c r="I181" s="35" t="s">
        <v>1691</v>
      </c>
      <c r="J181" s="57" t="s">
        <v>1692</v>
      </c>
      <c r="K181" s="6" t="s">
        <v>1693</v>
      </c>
    </row>
    <row r="182" spans="1:11" ht="14.5" x14ac:dyDescent="0.35">
      <c r="A182" s="37">
        <v>3151</v>
      </c>
      <c r="B182" s="37">
        <v>1315101</v>
      </c>
      <c r="C182" s="37"/>
      <c r="D182" s="35" t="s">
        <v>827</v>
      </c>
      <c r="E182" s="38" t="s">
        <v>2</v>
      </c>
      <c r="F182" s="38" t="s">
        <v>357</v>
      </c>
      <c r="G182" s="38" t="s">
        <v>1690</v>
      </c>
      <c r="H182" s="39" t="s">
        <v>1670</v>
      </c>
      <c r="I182" s="35" t="s">
        <v>1677</v>
      </c>
      <c r="J182" s="57" t="s">
        <v>1678</v>
      </c>
      <c r="K182" s="35" t="s">
        <v>1679</v>
      </c>
    </row>
    <row r="183" spans="1:11" ht="14.5" x14ac:dyDescent="0.35">
      <c r="A183" s="37">
        <v>3164</v>
      </c>
      <c r="B183" s="37">
        <v>1316401</v>
      </c>
      <c r="C183" s="37"/>
      <c r="D183" s="35" t="s">
        <v>829</v>
      </c>
      <c r="E183" s="38" t="s">
        <v>13</v>
      </c>
      <c r="F183" s="38" t="s">
        <v>357</v>
      </c>
      <c r="G183" s="38" t="s">
        <v>1690</v>
      </c>
      <c r="H183" s="39" t="s">
        <v>1670</v>
      </c>
      <c r="I183" s="35" t="s">
        <v>1691</v>
      </c>
      <c r="J183" s="57" t="s">
        <v>1692</v>
      </c>
      <c r="K183" s="6" t="s">
        <v>1693</v>
      </c>
    </row>
    <row r="184" spans="1:11" ht="14.5" x14ac:dyDescent="0.35">
      <c r="A184" s="36">
        <v>3178</v>
      </c>
      <c r="B184" s="37">
        <v>1317801</v>
      </c>
      <c r="C184" s="37"/>
      <c r="D184" s="35" t="s">
        <v>1287</v>
      </c>
      <c r="E184" s="38" t="s">
        <v>2</v>
      </c>
      <c r="F184" s="38" t="s">
        <v>295</v>
      </c>
      <c r="G184" s="38" t="s">
        <v>295</v>
      </c>
      <c r="H184" s="39" t="s">
        <v>1670</v>
      </c>
      <c r="I184" s="35" t="s">
        <v>20</v>
      </c>
      <c r="J184" s="56" t="s">
        <v>1686</v>
      </c>
      <c r="K184" s="35" t="s">
        <v>1687</v>
      </c>
    </row>
    <row r="185" spans="1:11" ht="14.5" x14ac:dyDescent="0.35">
      <c r="A185" s="37">
        <v>7432</v>
      </c>
      <c r="B185" s="37">
        <v>1743201</v>
      </c>
      <c r="C185" s="37"/>
      <c r="D185" s="35" t="s">
        <v>831</v>
      </c>
      <c r="E185" s="38" t="s">
        <v>2</v>
      </c>
      <c r="F185" s="38" t="s">
        <v>357</v>
      </c>
      <c r="G185" s="38" t="s">
        <v>1690</v>
      </c>
      <c r="H185" s="39" t="s">
        <v>1670</v>
      </c>
      <c r="I185" s="35" t="s">
        <v>1677</v>
      </c>
      <c r="J185" s="57" t="s">
        <v>1678</v>
      </c>
      <c r="K185" s="35" t="s">
        <v>1679</v>
      </c>
    </row>
    <row r="186" spans="1:11" ht="14.5" x14ac:dyDescent="0.35">
      <c r="A186" s="36">
        <v>8102</v>
      </c>
      <c r="B186" s="37">
        <v>1810201</v>
      </c>
      <c r="C186" s="37"/>
      <c r="D186" s="35" t="s">
        <v>1704</v>
      </c>
      <c r="E186" s="38" t="s">
        <v>3</v>
      </c>
      <c r="F186" s="38" t="s">
        <v>303</v>
      </c>
      <c r="G186" s="38" t="s">
        <v>1690</v>
      </c>
      <c r="H186" s="39" t="s">
        <v>1694</v>
      </c>
      <c r="I186" s="35" t="s">
        <v>1691</v>
      </c>
      <c r="J186" s="57" t="s">
        <v>1692</v>
      </c>
      <c r="K186" s="6" t="s">
        <v>1693</v>
      </c>
    </row>
    <row r="187" spans="1:11" ht="14.5" x14ac:dyDescent="0.35">
      <c r="A187" s="36">
        <v>3192</v>
      </c>
      <c r="B187" s="37">
        <v>1319201</v>
      </c>
      <c r="C187" s="37"/>
      <c r="D187" s="35" t="s">
        <v>1492</v>
      </c>
      <c r="E187" s="38" t="s">
        <v>2</v>
      </c>
      <c r="F187" s="38" t="s">
        <v>307</v>
      </c>
      <c r="G187" s="38" t="s">
        <v>336</v>
      </c>
      <c r="H187" s="39" t="s">
        <v>1670</v>
      </c>
      <c r="I187" s="35" t="s">
        <v>11</v>
      </c>
      <c r="J187" s="57" t="s">
        <v>1674</v>
      </c>
      <c r="K187" s="35" t="s">
        <v>1675</v>
      </c>
    </row>
    <row r="188" spans="1:11" ht="14.5" x14ac:dyDescent="0.35">
      <c r="A188" s="36">
        <v>2741</v>
      </c>
      <c r="B188" s="37">
        <v>1274101</v>
      </c>
      <c r="C188" s="37"/>
      <c r="D188" s="35" t="s">
        <v>1289</v>
      </c>
      <c r="E188" s="38" t="s">
        <v>13</v>
      </c>
      <c r="F188" s="38" t="s">
        <v>295</v>
      </c>
      <c r="G188" s="38" t="s">
        <v>295</v>
      </c>
      <c r="H188" s="39" t="s">
        <v>1670</v>
      </c>
      <c r="I188" s="35" t="s">
        <v>20</v>
      </c>
      <c r="J188" s="56" t="s">
        <v>1686</v>
      </c>
      <c r="K188" s="35" t="s">
        <v>1687</v>
      </c>
    </row>
    <row r="189" spans="1:11" ht="14.5" x14ac:dyDescent="0.35">
      <c r="A189" s="36">
        <v>3205</v>
      </c>
      <c r="B189" s="37">
        <v>1320501</v>
      </c>
      <c r="C189" s="37"/>
      <c r="D189" s="35" t="s">
        <v>153</v>
      </c>
      <c r="E189" s="38" t="s">
        <v>2</v>
      </c>
      <c r="F189" s="38" t="s">
        <v>66</v>
      </c>
      <c r="G189" s="38" t="s">
        <v>66</v>
      </c>
      <c r="H189" s="39" t="s">
        <v>1670</v>
      </c>
      <c r="I189" s="35" t="s">
        <v>10</v>
      </c>
      <c r="J189" s="56" t="s">
        <v>1671</v>
      </c>
      <c r="K189" s="35" t="s">
        <v>1672</v>
      </c>
    </row>
    <row r="190" spans="1:11" ht="14.5" x14ac:dyDescent="0.3">
      <c r="A190" s="41">
        <v>8517</v>
      </c>
      <c r="B190" s="37">
        <v>1851701</v>
      </c>
      <c r="C190" s="37">
        <v>1774139</v>
      </c>
      <c r="D190" s="35" t="s">
        <v>363</v>
      </c>
      <c r="E190" s="38" t="s">
        <v>15</v>
      </c>
      <c r="F190" s="38" t="s">
        <v>307</v>
      </c>
      <c r="G190" s="38" t="s">
        <v>336</v>
      </c>
      <c r="H190" s="39" t="s">
        <v>1695</v>
      </c>
      <c r="I190" s="35" t="s">
        <v>23</v>
      </c>
      <c r="J190" s="56" t="s">
        <v>1684</v>
      </c>
      <c r="K190" s="35" t="s">
        <v>1685</v>
      </c>
    </row>
    <row r="191" spans="1:11" ht="14.5" x14ac:dyDescent="0.3">
      <c r="A191" s="40">
        <v>3219</v>
      </c>
      <c r="B191" s="37">
        <v>1321901</v>
      </c>
      <c r="C191" s="37"/>
      <c r="D191" s="35" t="s">
        <v>599</v>
      </c>
      <c r="E191" s="38" t="s">
        <v>2</v>
      </c>
      <c r="F191" s="38" t="s">
        <v>336</v>
      </c>
      <c r="G191" s="38" t="s">
        <v>336</v>
      </c>
      <c r="H191" s="39" t="s">
        <v>1673</v>
      </c>
      <c r="I191" s="35" t="s">
        <v>12</v>
      </c>
      <c r="J191" s="56" t="s">
        <v>1681</v>
      </c>
      <c r="K191" s="35" t="s">
        <v>1682</v>
      </c>
    </row>
    <row r="192" spans="1:11" ht="14.5" x14ac:dyDescent="0.3">
      <c r="A192" s="41">
        <v>8516</v>
      </c>
      <c r="B192" s="37">
        <v>1851601</v>
      </c>
      <c r="C192" s="37"/>
      <c r="D192" s="35" t="s">
        <v>1494</v>
      </c>
      <c r="E192" s="38" t="s">
        <v>15</v>
      </c>
      <c r="F192" s="38" t="s">
        <v>307</v>
      </c>
      <c r="G192" s="38" t="s">
        <v>336</v>
      </c>
      <c r="H192" s="39" t="s">
        <v>1695</v>
      </c>
      <c r="I192" s="35" t="s">
        <v>12</v>
      </c>
      <c r="J192" s="56" t="s">
        <v>1681</v>
      </c>
      <c r="K192" s="35" t="s">
        <v>1682</v>
      </c>
    </row>
    <row r="193" spans="1:11" ht="14.5" x14ac:dyDescent="0.35">
      <c r="A193" s="37">
        <v>5016</v>
      </c>
      <c r="B193" s="37">
        <v>1501601</v>
      </c>
      <c r="C193" s="37"/>
      <c r="D193" s="35" t="s">
        <v>833</v>
      </c>
      <c r="E193" s="38" t="s">
        <v>2</v>
      </c>
      <c r="F193" s="38" t="s">
        <v>357</v>
      </c>
      <c r="G193" s="38" t="s">
        <v>1690</v>
      </c>
      <c r="H193" s="39" t="s">
        <v>1670</v>
      </c>
      <c r="I193" s="35" t="s">
        <v>1677</v>
      </c>
      <c r="J193" s="57" t="s">
        <v>1678</v>
      </c>
      <c r="K193" s="35" t="s">
        <v>1679</v>
      </c>
    </row>
    <row r="194" spans="1:11" ht="14.5" x14ac:dyDescent="0.35">
      <c r="A194" s="36">
        <v>3260</v>
      </c>
      <c r="B194" s="37">
        <v>1326001</v>
      </c>
      <c r="C194" s="37"/>
      <c r="D194" s="35" t="s">
        <v>1291</v>
      </c>
      <c r="E194" s="38" t="s">
        <v>2</v>
      </c>
      <c r="F194" s="38" t="s">
        <v>295</v>
      </c>
      <c r="G194" s="38" t="s">
        <v>295</v>
      </c>
      <c r="H194" s="39" t="s">
        <v>1670</v>
      </c>
      <c r="I194" s="35" t="s">
        <v>20</v>
      </c>
      <c r="J194" s="56" t="s">
        <v>1686</v>
      </c>
      <c r="K194" s="35" t="s">
        <v>1687</v>
      </c>
    </row>
    <row r="195" spans="1:11" ht="14.5" x14ac:dyDescent="0.35">
      <c r="A195" s="36">
        <v>8596</v>
      </c>
      <c r="B195" s="37">
        <v>1859601</v>
      </c>
      <c r="C195" s="37"/>
      <c r="D195" s="35" t="s">
        <v>1294</v>
      </c>
      <c r="E195" s="38" t="s">
        <v>15</v>
      </c>
      <c r="F195" s="38" t="s">
        <v>295</v>
      </c>
      <c r="G195" s="38" t="s">
        <v>66</v>
      </c>
      <c r="H195" s="39" t="s">
        <v>1695</v>
      </c>
      <c r="I195" s="35" t="s">
        <v>20</v>
      </c>
      <c r="J195" s="56" t="s">
        <v>1686</v>
      </c>
      <c r="K195" s="35" t="s">
        <v>1687</v>
      </c>
    </row>
    <row r="196" spans="1:11" ht="14.5" x14ac:dyDescent="0.35">
      <c r="A196" s="36">
        <v>3288</v>
      </c>
      <c r="B196" s="37">
        <v>1328801</v>
      </c>
      <c r="C196" s="37"/>
      <c r="D196" s="35" t="s">
        <v>1296</v>
      </c>
      <c r="E196" s="38" t="s">
        <v>2</v>
      </c>
      <c r="F196" s="38" t="s">
        <v>295</v>
      </c>
      <c r="G196" s="38" t="s">
        <v>295</v>
      </c>
      <c r="H196" s="39" t="s">
        <v>1670</v>
      </c>
      <c r="I196" s="35" t="s">
        <v>20</v>
      </c>
      <c r="J196" s="56" t="s">
        <v>1686</v>
      </c>
      <c r="K196" s="35" t="s">
        <v>1687</v>
      </c>
    </row>
    <row r="197" spans="1:11" ht="14.5" x14ac:dyDescent="0.35">
      <c r="A197" s="36">
        <v>3302</v>
      </c>
      <c r="B197" s="37">
        <v>1330201</v>
      </c>
      <c r="C197" s="37"/>
      <c r="D197" s="35" t="s">
        <v>155</v>
      </c>
      <c r="E197" s="38" t="s">
        <v>2</v>
      </c>
      <c r="F197" s="38" t="s">
        <v>66</v>
      </c>
      <c r="G197" s="38" t="s">
        <v>66</v>
      </c>
      <c r="H197" s="39" t="s">
        <v>1670</v>
      </c>
      <c r="I197" s="35" t="s">
        <v>10</v>
      </c>
      <c r="J197" s="56" t="s">
        <v>1671</v>
      </c>
      <c r="K197" s="35" t="s">
        <v>1672</v>
      </c>
    </row>
    <row r="198" spans="1:11" ht="14.5" x14ac:dyDescent="0.3">
      <c r="A198" s="43">
        <v>1197</v>
      </c>
      <c r="B198" s="37">
        <v>1195202</v>
      </c>
      <c r="C198" s="37"/>
      <c r="D198" s="35" t="s">
        <v>366</v>
      </c>
      <c r="E198" s="38" t="s">
        <v>41</v>
      </c>
      <c r="F198" s="38" t="s">
        <v>295</v>
      </c>
      <c r="G198" s="38" t="s">
        <v>295</v>
      </c>
      <c r="H198" s="39"/>
      <c r="I198" s="35" t="s">
        <v>23</v>
      </c>
      <c r="J198" s="56" t="s">
        <v>1684</v>
      </c>
      <c r="K198" s="35" t="s">
        <v>1685</v>
      </c>
    </row>
    <row r="199" spans="1:11" ht="14.5" x14ac:dyDescent="0.35">
      <c r="A199" s="36">
        <v>8103</v>
      </c>
      <c r="B199" s="37">
        <v>1810301</v>
      </c>
      <c r="C199" s="37"/>
      <c r="D199" s="35" t="s">
        <v>158</v>
      </c>
      <c r="E199" s="38" t="s">
        <v>3</v>
      </c>
      <c r="F199" s="38" t="s">
        <v>66</v>
      </c>
      <c r="G199" s="38" t="s">
        <v>66</v>
      </c>
      <c r="H199" s="39" t="s">
        <v>1694</v>
      </c>
      <c r="I199" s="35" t="s">
        <v>10</v>
      </c>
      <c r="J199" s="56" t="s">
        <v>1671</v>
      </c>
      <c r="K199" s="35" t="s">
        <v>1672</v>
      </c>
    </row>
    <row r="200" spans="1:11" ht="13.4" customHeight="1" x14ac:dyDescent="0.35">
      <c r="A200" s="36">
        <v>3329</v>
      </c>
      <c r="B200" s="37">
        <v>1332901</v>
      </c>
      <c r="C200" s="37"/>
      <c r="D200" s="35" t="s">
        <v>369</v>
      </c>
      <c r="E200" s="38" t="s">
        <v>2</v>
      </c>
      <c r="F200" s="38" t="s">
        <v>307</v>
      </c>
      <c r="G200" s="38" t="s">
        <v>336</v>
      </c>
      <c r="H200" s="39" t="s">
        <v>1676</v>
      </c>
      <c r="I200" s="35" t="s">
        <v>11</v>
      </c>
      <c r="J200" s="57" t="s">
        <v>1674</v>
      </c>
      <c r="K200" s="35" t="s">
        <v>1675</v>
      </c>
    </row>
    <row r="201" spans="1:11" ht="14.5" x14ac:dyDescent="0.35">
      <c r="A201" s="36">
        <v>8104</v>
      </c>
      <c r="B201" s="37">
        <v>1810401</v>
      </c>
      <c r="C201" s="37"/>
      <c r="D201" s="35" t="s">
        <v>160</v>
      </c>
      <c r="E201" s="38" t="s">
        <v>3</v>
      </c>
      <c r="F201" s="38" t="s">
        <v>66</v>
      </c>
      <c r="G201" s="38" t="s">
        <v>66</v>
      </c>
      <c r="H201" s="39" t="s">
        <v>1694</v>
      </c>
      <c r="I201" s="35" t="s">
        <v>10</v>
      </c>
      <c r="J201" s="56" t="s">
        <v>1671</v>
      </c>
      <c r="K201" s="35" t="s">
        <v>1672</v>
      </c>
    </row>
    <row r="202" spans="1:11" ht="14.5" x14ac:dyDescent="0.35">
      <c r="A202" s="42">
        <v>3335</v>
      </c>
      <c r="B202" s="37">
        <v>1333501</v>
      </c>
      <c r="C202" s="37"/>
      <c r="D202" s="35" t="s">
        <v>1043</v>
      </c>
      <c r="E202" s="38" t="s">
        <v>2</v>
      </c>
      <c r="F202" s="38" t="s">
        <v>303</v>
      </c>
      <c r="G202" s="38" t="s">
        <v>1690</v>
      </c>
      <c r="H202" s="39" t="s">
        <v>1670</v>
      </c>
      <c r="I202" s="35" t="s">
        <v>1691</v>
      </c>
      <c r="J202" s="57" t="s">
        <v>1692</v>
      </c>
      <c r="K202" s="6" t="s">
        <v>1693</v>
      </c>
    </row>
    <row r="203" spans="1:11" ht="14.5" x14ac:dyDescent="0.35">
      <c r="A203" s="42">
        <v>3340</v>
      </c>
      <c r="B203" s="37">
        <v>1334001</v>
      </c>
      <c r="C203" s="37"/>
      <c r="D203" s="35" t="s">
        <v>1045</v>
      </c>
      <c r="E203" s="38" t="s">
        <v>2</v>
      </c>
      <c r="F203" s="38" t="s">
        <v>303</v>
      </c>
      <c r="G203" s="38" t="s">
        <v>1690</v>
      </c>
      <c r="H203" s="39" t="s">
        <v>1670</v>
      </c>
      <c r="I203" s="35" t="s">
        <v>1691</v>
      </c>
      <c r="J203" s="57" t="s">
        <v>1692</v>
      </c>
      <c r="K203" s="6" t="s">
        <v>1693</v>
      </c>
    </row>
    <row r="204" spans="1:11" ht="14.5" x14ac:dyDescent="0.35">
      <c r="A204" s="36">
        <v>3356</v>
      </c>
      <c r="B204" s="37">
        <v>1335601</v>
      </c>
      <c r="C204" s="37"/>
      <c r="D204" s="35" t="s">
        <v>1496</v>
      </c>
      <c r="E204" s="38" t="s">
        <v>2</v>
      </c>
      <c r="F204" s="38" t="s">
        <v>307</v>
      </c>
      <c r="G204" s="38" t="s">
        <v>295</v>
      </c>
      <c r="H204" s="39" t="s">
        <v>1670</v>
      </c>
      <c r="I204" s="35" t="s">
        <v>23</v>
      </c>
      <c r="J204" s="56" t="s">
        <v>1684</v>
      </c>
      <c r="K204" s="35" t="s">
        <v>1685</v>
      </c>
    </row>
    <row r="205" spans="1:11" ht="14.5" x14ac:dyDescent="0.35">
      <c r="A205" s="36">
        <v>2301</v>
      </c>
      <c r="B205" s="37">
        <v>1230101</v>
      </c>
      <c r="C205" s="37"/>
      <c r="D205" s="35" t="s">
        <v>162</v>
      </c>
      <c r="E205" s="38" t="s">
        <v>18</v>
      </c>
      <c r="F205" s="38" t="s">
        <v>66</v>
      </c>
      <c r="G205" s="38" t="s">
        <v>66</v>
      </c>
      <c r="H205" s="39" t="s">
        <v>1697</v>
      </c>
      <c r="I205" s="35" t="s">
        <v>10</v>
      </c>
      <c r="J205" s="56" t="s">
        <v>1671</v>
      </c>
      <c r="K205" s="35" t="s">
        <v>1672</v>
      </c>
    </row>
    <row r="206" spans="1:11" ht="14.5" x14ac:dyDescent="0.35">
      <c r="A206" s="42">
        <v>3377</v>
      </c>
      <c r="B206" s="37">
        <v>1337701</v>
      </c>
      <c r="C206" s="37"/>
      <c r="D206" s="35" t="s">
        <v>1047</v>
      </c>
      <c r="E206" s="38" t="s">
        <v>13</v>
      </c>
      <c r="F206" s="38" t="s">
        <v>303</v>
      </c>
      <c r="G206" s="38" t="s">
        <v>1690</v>
      </c>
      <c r="H206" s="39" t="s">
        <v>1670</v>
      </c>
      <c r="I206" s="35" t="s">
        <v>1691</v>
      </c>
      <c r="J206" s="57" t="s">
        <v>1692</v>
      </c>
      <c r="K206" s="6" t="s">
        <v>1693</v>
      </c>
    </row>
    <row r="207" spans="1:11" ht="14.5" x14ac:dyDescent="0.35">
      <c r="A207" s="36">
        <v>3384</v>
      </c>
      <c r="B207" s="37">
        <v>1338401</v>
      </c>
      <c r="C207" s="37"/>
      <c r="D207" s="35" t="s">
        <v>164</v>
      </c>
      <c r="E207" s="38" t="s">
        <v>2</v>
      </c>
      <c r="F207" s="38" t="s">
        <v>66</v>
      </c>
      <c r="G207" s="38" t="s">
        <v>66</v>
      </c>
      <c r="H207" s="39" t="s">
        <v>1670</v>
      </c>
      <c r="I207" s="35" t="s">
        <v>10</v>
      </c>
      <c r="J207" s="56" t="s">
        <v>1671</v>
      </c>
      <c r="K207" s="35" t="s">
        <v>1672</v>
      </c>
    </row>
    <row r="208" spans="1:11" ht="14.5" x14ac:dyDescent="0.35">
      <c r="A208" s="36">
        <v>2386</v>
      </c>
      <c r="B208" s="37">
        <v>1238601</v>
      </c>
      <c r="C208" s="37"/>
      <c r="D208" s="35" t="s">
        <v>1498</v>
      </c>
      <c r="E208" s="38" t="s">
        <v>2</v>
      </c>
      <c r="F208" s="38" t="s">
        <v>307</v>
      </c>
      <c r="G208" s="38" t="s">
        <v>336</v>
      </c>
      <c r="H208" s="39" t="s">
        <v>1670</v>
      </c>
      <c r="I208" s="35" t="s">
        <v>11</v>
      </c>
      <c r="J208" s="57" t="s">
        <v>1674</v>
      </c>
      <c r="K208" s="35" t="s">
        <v>1675</v>
      </c>
    </row>
    <row r="209" spans="1:11" ht="14.5" x14ac:dyDescent="0.35">
      <c r="A209" s="36">
        <v>3397</v>
      </c>
      <c r="B209" s="37">
        <v>1339701</v>
      </c>
      <c r="C209" s="37"/>
      <c r="D209" s="35" t="s">
        <v>372</v>
      </c>
      <c r="E209" s="38" t="s">
        <v>2</v>
      </c>
      <c r="F209" s="38" t="s">
        <v>307</v>
      </c>
      <c r="G209" s="38" t="s">
        <v>336</v>
      </c>
      <c r="H209" s="39" t="s">
        <v>1676</v>
      </c>
      <c r="I209" s="35" t="s">
        <v>11</v>
      </c>
      <c r="J209" s="57" t="s">
        <v>1674</v>
      </c>
      <c r="K209" s="35" t="s">
        <v>1675</v>
      </c>
    </row>
    <row r="210" spans="1:11" ht="14.5" x14ac:dyDescent="0.3">
      <c r="A210" s="40">
        <v>3315</v>
      </c>
      <c r="B210" s="37">
        <v>1331501</v>
      </c>
      <c r="C210" s="37"/>
      <c r="D210" s="35" t="s">
        <v>601</v>
      </c>
      <c r="E210" s="38" t="s">
        <v>2</v>
      </c>
      <c r="F210" s="38" t="s">
        <v>336</v>
      </c>
      <c r="G210" s="38" t="s">
        <v>336</v>
      </c>
      <c r="H210" s="39" t="s">
        <v>1676</v>
      </c>
      <c r="I210" s="35" t="s">
        <v>12</v>
      </c>
      <c r="J210" s="56" t="s">
        <v>1681</v>
      </c>
      <c r="K210" s="35" t="s">
        <v>1682</v>
      </c>
    </row>
    <row r="211" spans="1:11" ht="14.5" x14ac:dyDescent="0.35">
      <c r="A211" s="36">
        <v>3425</v>
      </c>
      <c r="B211" s="37">
        <v>1342501</v>
      </c>
      <c r="C211" s="37"/>
      <c r="D211" s="35" t="s">
        <v>166</v>
      </c>
      <c r="E211" s="38" t="s">
        <v>2</v>
      </c>
      <c r="F211" s="38" t="s">
        <v>66</v>
      </c>
      <c r="G211" s="38" t="s">
        <v>66</v>
      </c>
      <c r="H211" s="39" t="s">
        <v>1670</v>
      </c>
      <c r="I211" s="35" t="s">
        <v>10</v>
      </c>
      <c r="J211" s="56" t="s">
        <v>1671</v>
      </c>
      <c r="K211" s="35" t="s">
        <v>1672</v>
      </c>
    </row>
    <row r="212" spans="1:11" ht="14.5" x14ac:dyDescent="0.35">
      <c r="A212" s="37">
        <v>3438</v>
      </c>
      <c r="B212" s="37">
        <v>1343801</v>
      </c>
      <c r="C212" s="37"/>
      <c r="D212" s="35" t="s">
        <v>835</v>
      </c>
      <c r="E212" s="38" t="s">
        <v>13</v>
      </c>
      <c r="F212" s="38" t="s">
        <v>357</v>
      </c>
      <c r="G212" s="38" t="s">
        <v>1690</v>
      </c>
      <c r="H212" s="39" t="s">
        <v>1670</v>
      </c>
      <c r="I212" s="35" t="s">
        <v>1677</v>
      </c>
      <c r="J212" s="57" t="s">
        <v>1678</v>
      </c>
      <c r="K212" s="35" t="s">
        <v>1679</v>
      </c>
    </row>
    <row r="213" spans="1:11" ht="14.5" x14ac:dyDescent="0.35">
      <c r="A213" s="36">
        <v>8110</v>
      </c>
      <c r="B213" s="37">
        <v>1811001</v>
      </c>
      <c r="C213" s="37"/>
      <c r="D213" s="35" t="s">
        <v>168</v>
      </c>
      <c r="E213" s="38" t="s">
        <v>3</v>
      </c>
      <c r="F213" s="38" t="s">
        <v>66</v>
      </c>
      <c r="G213" s="38" t="s">
        <v>66</v>
      </c>
      <c r="H213" s="39" t="s">
        <v>1694</v>
      </c>
      <c r="I213" s="35" t="s">
        <v>10</v>
      </c>
      <c r="J213" s="56" t="s">
        <v>1671</v>
      </c>
      <c r="K213" s="35" t="s">
        <v>1672</v>
      </c>
    </row>
    <row r="214" spans="1:11" ht="14.5" x14ac:dyDescent="0.35">
      <c r="A214" s="36">
        <v>3452</v>
      </c>
      <c r="B214" s="37">
        <v>1345201</v>
      </c>
      <c r="C214" s="37"/>
      <c r="D214" s="35" t="s">
        <v>170</v>
      </c>
      <c r="E214" s="38" t="s">
        <v>2</v>
      </c>
      <c r="F214" s="38" t="s">
        <v>66</v>
      </c>
      <c r="G214" s="38" t="s">
        <v>66</v>
      </c>
      <c r="H214" s="39" t="s">
        <v>1670</v>
      </c>
      <c r="I214" s="35" t="s">
        <v>10</v>
      </c>
      <c r="J214" s="56" t="s">
        <v>1671</v>
      </c>
      <c r="K214" s="35" t="s">
        <v>1672</v>
      </c>
    </row>
    <row r="215" spans="1:11" ht="14.5" x14ac:dyDescent="0.35">
      <c r="A215" s="36">
        <v>3466</v>
      </c>
      <c r="B215" s="37">
        <v>1346601</v>
      </c>
      <c r="C215" s="37"/>
      <c r="D215" s="35" t="s">
        <v>172</v>
      </c>
      <c r="E215" s="38" t="s">
        <v>2</v>
      </c>
      <c r="F215" s="38" t="s">
        <v>66</v>
      </c>
      <c r="G215" s="38" t="s">
        <v>66</v>
      </c>
      <c r="H215" s="39" t="s">
        <v>1670</v>
      </c>
      <c r="I215" s="35" t="s">
        <v>10</v>
      </c>
      <c r="J215" s="56" t="s">
        <v>1671</v>
      </c>
      <c r="K215" s="35" t="s">
        <v>1672</v>
      </c>
    </row>
    <row r="216" spans="1:11" ht="14.5" x14ac:dyDescent="0.35">
      <c r="A216" s="36">
        <v>3479</v>
      </c>
      <c r="B216" s="37">
        <v>1347901</v>
      </c>
      <c r="C216" s="37"/>
      <c r="D216" s="35" t="s">
        <v>1500</v>
      </c>
      <c r="E216" s="38" t="s">
        <v>2</v>
      </c>
      <c r="F216" s="38" t="s">
        <v>307</v>
      </c>
      <c r="G216" s="38" t="s">
        <v>295</v>
      </c>
      <c r="H216" s="39" t="s">
        <v>1676</v>
      </c>
      <c r="I216" s="35" t="s">
        <v>11</v>
      </c>
      <c r="J216" s="57" t="s">
        <v>1674</v>
      </c>
      <c r="K216" s="35" t="s">
        <v>1675</v>
      </c>
    </row>
    <row r="217" spans="1:11" ht="14.5" x14ac:dyDescent="0.35">
      <c r="A217" s="36">
        <v>8600</v>
      </c>
      <c r="B217" s="37">
        <v>1860001</v>
      </c>
      <c r="C217" s="37"/>
      <c r="D217" s="35" t="s">
        <v>1298</v>
      </c>
      <c r="E217" s="38" t="s">
        <v>15</v>
      </c>
      <c r="F217" s="38" t="s">
        <v>295</v>
      </c>
      <c r="G217" s="38" t="s">
        <v>295</v>
      </c>
      <c r="H217" s="39" t="s">
        <v>1695</v>
      </c>
      <c r="I217" s="35" t="s">
        <v>20</v>
      </c>
      <c r="J217" s="56" t="s">
        <v>1686</v>
      </c>
      <c r="K217" s="35" t="s">
        <v>1687</v>
      </c>
    </row>
    <row r="218" spans="1:11" ht="14.5" x14ac:dyDescent="0.3">
      <c r="A218" s="41">
        <v>8738</v>
      </c>
      <c r="B218" s="37">
        <v>1873801</v>
      </c>
      <c r="C218" s="37"/>
      <c r="D218" s="35" t="s">
        <v>375</v>
      </c>
      <c r="E218" s="38" t="s">
        <v>15</v>
      </c>
      <c r="F218" s="38" t="s">
        <v>307</v>
      </c>
      <c r="G218" s="38" t="s">
        <v>336</v>
      </c>
      <c r="H218" s="39" t="s">
        <v>1695</v>
      </c>
      <c r="I218" s="35" t="s">
        <v>23</v>
      </c>
      <c r="J218" s="56" t="s">
        <v>1684</v>
      </c>
      <c r="K218" s="35" t="s">
        <v>1685</v>
      </c>
    </row>
    <row r="219" spans="1:11" ht="14.5" x14ac:dyDescent="0.35">
      <c r="A219" s="41">
        <v>5173</v>
      </c>
      <c r="B219" s="37">
        <v>1517301</v>
      </c>
      <c r="C219" s="37"/>
      <c r="D219" s="35" t="s">
        <v>1502</v>
      </c>
      <c r="E219" s="38" t="s">
        <v>3</v>
      </c>
      <c r="F219" s="38" t="s">
        <v>307</v>
      </c>
      <c r="G219" s="38" t="s">
        <v>336</v>
      </c>
      <c r="H219" s="39" t="s">
        <v>1694</v>
      </c>
      <c r="I219" s="35" t="s">
        <v>11</v>
      </c>
      <c r="J219" s="57" t="s">
        <v>1674</v>
      </c>
      <c r="K219" s="35" t="s">
        <v>1675</v>
      </c>
    </row>
    <row r="220" spans="1:11" ht="14.5" x14ac:dyDescent="0.35">
      <c r="A220" s="41">
        <v>7722</v>
      </c>
      <c r="B220" s="37">
        <v>1772201</v>
      </c>
      <c r="C220" s="37"/>
      <c r="D220" s="35" t="s">
        <v>1504</v>
      </c>
      <c r="E220" s="38" t="s">
        <v>15</v>
      </c>
      <c r="F220" s="38" t="s">
        <v>307</v>
      </c>
      <c r="G220" s="38" t="s">
        <v>336</v>
      </c>
      <c r="H220" s="39" t="s">
        <v>1695</v>
      </c>
      <c r="I220" s="35" t="s">
        <v>11</v>
      </c>
      <c r="J220" s="57" t="s">
        <v>1674</v>
      </c>
      <c r="K220" s="35" t="s">
        <v>1675</v>
      </c>
    </row>
    <row r="221" spans="1:11" ht="14.5" x14ac:dyDescent="0.35">
      <c r="A221" s="36">
        <v>8518</v>
      </c>
      <c r="B221" s="37">
        <v>1851801</v>
      </c>
      <c r="C221" s="37"/>
      <c r="D221" s="35" t="s">
        <v>175</v>
      </c>
      <c r="E221" s="38" t="s">
        <v>15</v>
      </c>
      <c r="F221" s="38" t="s">
        <v>66</v>
      </c>
      <c r="G221" s="38" t="s">
        <v>66</v>
      </c>
      <c r="H221" s="39" t="s">
        <v>1695</v>
      </c>
      <c r="I221" s="35" t="s">
        <v>10</v>
      </c>
      <c r="J221" s="56" t="s">
        <v>1671</v>
      </c>
      <c r="K221" s="35" t="s">
        <v>1672</v>
      </c>
    </row>
    <row r="222" spans="1:11" ht="14.5" x14ac:dyDescent="0.35">
      <c r="A222" s="36">
        <v>8112</v>
      </c>
      <c r="B222" s="37">
        <v>1811201</v>
      </c>
      <c r="C222" s="37"/>
      <c r="D222" s="35" t="s">
        <v>177</v>
      </c>
      <c r="E222" s="38" t="s">
        <v>3</v>
      </c>
      <c r="F222" s="38" t="s">
        <v>66</v>
      </c>
      <c r="G222" s="38" t="s">
        <v>66</v>
      </c>
      <c r="H222" s="39" t="s">
        <v>1700</v>
      </c>
      <c r="I222" s="35" t="s">
        <v>10</v>
      </c>
      <c r="J222" s="56" t="s">
        <v>1671</v>
      </c>
      <c r="K222" s="35" t="s">
        <v>1672</v>
      </c>
    </row>
    <row r="223" spans="1:11" ht="14.5" x14ac:dyDescent="0.35">
      <c r="A223" s="37">
        <v>3493</v>
      </c>
      <c r="B223" s="37">
        <v>1349301</v>
      </c>
      <c r="C223" s="37"/>
      <c r="D223" s="35" t="s">
        <v>838</v>
      </c>
      <c r="E223" s="38" t="s">
        <v>2</v>
      </c>
      <c r="F223" s="38" t="s">
        <v>357</v>
      </c>
      <c r="G223" s="38" t="s">
        <v>1690</v>
      </c>
      <c r="H223" s="39" t="s">
        <v>1670</v>
      </c>
      <c r="I223" s="35" t="s">
        <v>1677</v>
      </c>
      <c r="J223" s="57" t="s">
        <v>1678</v>
      </c>
      <c r="K223" s="35" t="s">
        <v>1679</v>
      </c>
    </row>
    <row r="224" spans="1:11" ht="14.5" x14ac:dyDescent="0.35">
      <c r="A224" s="36">
        <v>7667</v>
      </c>
      <c r="B224" s="37">
        <v>1766701</v>
      </c>
      <c r="C224" s="37"/>
      <c r="D224" s="35" t="s">
        <v>180</v>
      </c>
      <c r="E224" s="38" t="s">
        <v>15</v>
      </c>
      <c r="F224" s="45" t="s">
        <v>66</v>
      </c>
      <c r="G224" s="45" t="s">
        <v>66</v>
      </c>
      <c r="H224" s="39" t="s">
        <v>1695</v>
      </c>
      <c r="I224" s="35" t="s">
        <v>10</v>
      </c>
      <c r="J224" s="56" t="s">
        <v>1671</v>
      </c>
      <c r="K224" s="35" t="s">
        <v>1672</v>
      </c>
    </row>
    <row r="225" spans="1:11" ht="14.5" x14ac:dyDescent="0.35">
      <c r="A225" s="36">
        <v>3507</v>
      </c>
      <c r="B225" s="37">
        <v>1350701</v>
      </c>
      <c r="C225" s="37"/>
      <c r="D225" s="35" t="s">
        <v>377</v>
      </c>
      <c r="E225" s="38" t="s">
        <v>2</v>
      </c>
      <c r="F225" s="38" t="s">
        <v>307</v>
      </c>
      <c r="G225" s="38" t="s">
        <v>336</v>
      </c>
      <c r="H225" s="39" t="s">
        <v>1676</v>
      </c>
      <c r="I225" s="35" t="s">
        <v>11</v>
      </c>
      <c r="J225" s="57" t="s">
        <v>1674</v>
      </c>
      <c r="K225" s="35" t="s">
        <v>1675</v>
      </c>
    </row>
    <row r="226" spans="1:11" ht="14.5" x14ac:dyDescent="0.3">
      <c r="A226" s="41">
        <v>8614</v>
      </c>
      <c r="B226" s="37">
        <v>1861401</v>
      </c>
      <c r="C226" s="37"/>
      <c r="D226" s="35" t="s">
        <v>1506</v>
      </c>
      <c r="E226" s="38" t="s">
        <v>21</v>
      </c>
      <c r="F226" s="38" t="s">
        <v>307</v>
      </c>
      <c r="G226" s="38" t="s">
        <v>336</v>
      </c>
      <c r="H226" s="39" t="s">
        <v>1702</v>
      </c>
      <c r="I226" s="35" t="s">
        <v>10</v>
      </c>
      <c r="J226" s="56" t="s">
        <v>1671</v>
      </c>
      <c r="K226" s="35" t="s">
        <v>1672</v>
      </c>
    </row>
    <row r="227" spans="1:11" ht="14.5" x14ac:dyDescent="0.3">
      <c r="A227" s="43">
        <v>8788</v>
      </c>
      <c r="B227" s="37">
        <v>1878801</v>
      </c>
      <c r="C227" s="37"/>
      <c r="D227" s="35" t="s">
        <v>379</v>
      </c>
      <c r="E227" s="38" t="s">
        <v>29</v>
      </c>
      <c r="F227" s="38" t="s">
        <v>357</v>
      </c>
      <c r="G227" s="38" t="s">
        <v>1690</v>
      </c>
      <c r="H227" s="39" t="s">
        <v>1695</v>
      </c>
      <c r="I227" s="35" t="s">
        <v>23</v>
      </c>
      <c r="J227" s="56" t="s">
        <v>1684</v>
      </c>
      <c r="K227" s="35" t="s">
        <v>1685</v>
      </c>
    </row>
    <row r="228" spans="1:11" ht="14.5" x14ac:dyDescent="0.35">
      <c r="A228" s="41">
        <v>8710</v>
      </c>
      <c r="B228" s="37">
        <v>1871001</v>
      </c>
      <c r="C228" s="37"/>
      <c r="D228" s="35" t="s">
        <v>1508</v>
      </c>
      <c r="E228" s="38" t="s">
        <v>15</v>
      </c>
      <c r="F228" s="38" t="s">
        <v>307</v>
      </c>
      <c r="G228" s="38" t="s">
        <v>336</v>
      </c>
      <c r="H228" s="39" t="s">
        <v>1695</v>
      </c>
      <c r="I228" s="35" t="s">
        <v>11</v>
      </c>
      <c r="J228" s="57" t="s">
        <v>1674</v>
      </c>
      <c r="K228" s="35" t="s">
        <v>1675</v>
      </c>
    </row>
    <row r="229" spans="1:11" ht="14.5" x14ac:dyDescent="0.3">
      <c r="A229" s="37">
        <v>9080</v>
      </c>
      <c r="B229" s="37">
        <v>1908001</v>
      </c>
      <c r="C229" s="37"/>
      <c r="D229" s="35" t="s">
        <v>382</v>
      </c>
      <c r="E229" s="38" t="s">
        <v>37</v>
      </c>
      <c r="F229" s="38" t="s">
        <v>385</v>
      </c>
      <c r="G229" s="38" t="s">
        <v>385</v>
      </c>
      <c r="H229" s="39" t="s">
        <v>385</v>
      </c>
      <c r="I229" s="35" t="s">
        <v>23</v>
      </c>
      <c r="J229" s="56" t="s">
        <v>1684</v>
      </c>
      <c r="K229" s="35" t="s">
        <v>1685</v>
      </c>
    </row>
    <row r="230" spans="1:11" ht="14.5" x14ac:dyDescent="0.35">
      <c r="A230" s="37">
        <v>8607</v>
      </c>
      <c r="B230" s="37">
        <v>1860701</v>
      </c>
      <c r="C230" s="37"/>
      <c r="D230" s="35" t="s">
        <v>840</v>
      </c>
      <c r="E230" s="38" t="s">
        <v>15</v>
      </c>
      <c r="F230" s="38" t="s">
        <v>357</v>
      </c>
      <c r="G230" s="38" t="s">
        <v>1690</v>
      </c>
      <c r="H230" s="39" t="s">
        <v>1695</v>
      </c>
      <c r="I230" s="35" t="s">
        <v>1677</v>
      </c>
      <c r="J230" s="57" t="s">
        <v>1678</v>
      </c>
      <c r="K230" s="35" t="s">
        <v>1679</v>
      </c>
    </row>
    <row r="231" spans="1:11" ht="14.5" x14ac:dyDescent="0.3">
      <c r="A231" s="40">
        <v>3521</v>
      </c>
      <c r="B231" s="37">
        <v>1352101</v>
      </c>
      <c r="C231" s="37"/>
      <c r="D231" s="35" t="s">
        <v>603</v>
      </c>
      <c r="E231" s="38" t="s">
        <v>2</v>
      </c>
      <c r="F231" s="38" t="s">
        <v>336</v>
      </c>
      <c r="G231" s="38" t="s">
        <v>336</v>
      </c>
      <c r="H231" s="39" t="s">
        <v>1670</v>
      </c>
      <c r="I231" s="35" t="s">
        <v>12</v>
      </c>
      <c r="J231" s="56" t="s">
        <v>1681</v>
      </c>
      <c r="K231" s="35" t="s">
        <v>1682</v>
      </c>
    </row>
    <row r="232" spans="1:11" ht="14.5" x14ac:dyDescent="0.35">
      <c r="A232" s="36">
        <v>8113</v>
      </c>
      <c r="B232" s="37">
        <v>1811301</v>
      </c>
      <c r="C232" s="37"/>
      <c r="D232" s="35" t="s">
        <v>182</v>
      </c>
      <c r="E232" s="38" t="s">
        <v>3</v>
      </c>
      <c r="F232" s="38" t="s">
        <v>66</v>
      </c>
      <c r="G232" s="38" t="s">
        <v>66</v>
      </c>
      <c r="H232" s="39" t="s">
        <v>1694</v>
      </c>
      <c r="I232" s="35" t="s">
        <v>10</v>
      </c>
      <c r="J232" s="56" t="s">
        <v>1671</v>
      </c>
      <c r="K232" s="35" t="s">
        <v>1672</v>
      </c>
    </row>
    <row r="233" spans="1:11" ht="14.5" x14ac:dyDescent="0.35">
      <c r="A233" s="37">
        <v>3541</v>
      </c>
      <c r="B233" s="37">
        <v>1354101</v>
      </c>
      <c r="C233" s="37"/>
      <c r="D233" s="35" t="s">
        <v>842</v>
      </c>
      <c r="E233" s="38" t="s">
        <v>2</v>
      </c>
      <c r="F233" s="38" t="s">
        <v>357</v>
      </c>
      <c r="G233" s="38" t="s">
        <v>1690</v>
      </c>
      <c r="H233" s="39" t="s">
        <v>1670</v>
      </c>
      <c r="I233" s="35" t="s">
        <v>1677</v>
      </c>
      <c r="J233" s="57" t="s">
        <v>1678</v>
      </c>
      <c r="K233" s="35" t="s">
        <v>1679</v>
      </c>
    </row>
    <row r="234" spans="1:11" ht="14.25" customHeight="1" x14ac:dyDescent="0.35">
      <c r="A234" s="42">
        <v>3545</v>
      </c>
      <c r="B234" s="37">
        <v>1354501</v>
      </c>
      <c r="C234" s="37"/>
      <c r="D234" s="35" t="s">
        <v>1049</v>
      </c>
      <c r="E234" s="38" t="s">
        <v>13</v>
      </c>
      <c r="F234" s="38" t="s">
        <v>303</v>
      </c>
      <c r="G234" s="38" t="s">
        <v>1690</v>
      </c>
      <c r="H234" s="39" t="s">
        <v>1670</v>
      </c>
      <c r="I234" s="35" t="s">
        <v>1691</v>
      </c>
      <c r="J234" s="57" t="s">
        <v>1692</v>
      </c>
      <c r="K234" s="6" t="s">
        <v>1693</v>
      </c>
    </row>
    <row r="235" spans="1:11" ht="14.25" customHeight="1" x14ac:dyDescent="0.3">
      <c r="A235" s="40">
        <v>3562</v>
      </c>
      <c r="B235" s="37">
        <v>1356201</v>
      </c>
      <c r="C235" s="37"/>
      <c r="D235" s="35" t="s">
        <v>605</v>
      </c>
      <c r="E235" s="38" t="s">
        <v>2</v>
      </c>
      <c r="F235" s="38" t="s">
        <v>336</v>
      </c>
      <c r="G235" s="38" t="s">
        <v>336</v>
      </c>
      <c r="H235" s="39" t="s">
        <v>1676</v>
      </c>
      <c r="I235" s="35" t="s">
        <v>12</v>
      </c>
      <c r="J235" s="56" t="s">
        <v>1681</v>
      </c>
      <c r="K235" s="35" t="s">
        <v>1682</v>
      </c>
    </row>
    <row r="236" spans="1:11" ht="14.25" customHeight="1" x14ac:dyDescent="0.3">
      <c r="A236" s="37">
        <v>8118</v>
      </c>
      <c r="B236" s="37">
        <v>1811801</v>
      </c>
      <c r="C236" s="37"/>
      <c r="D236" s="35" t="s">
        <v>607</v>
      </c>
      <c r="E236" s="38" t="s">
        <v>3</v>
      </c>
      <c r="F236" s="38" t="s">
        <v>336</v>
      </c>
      <c r="G236" s="38" t="s">
        <v>336</v>
      </c>
      <c r="H236" s="39" t="s">
        <v>1694</v>
      </c>
      <c r="I236" s="35" t="s">
        <v>12</v>
      </c>
      <c r="J236" s="56" t="s">
        <v>1681</v>
      </c>
      <c r="K236" s="35" t="s">
        <v>1682</v>
      </c>
    </row>
    <row r="237" spans="1:11" ht="14.25" customHeight="1" x14ac:dyDescent="0.3">
      <c r="A237" s="37">
        <v>3548</v>
      </c>
      <c r="B237" s="37">
        <v>1354801</v>
      </c>
      <c r="C237" s="37"/>
      <c r="D237" s="35" t="s">
        <v>386</v>
      </c>
      <c r="E237" s="38" t="s">
        <v>1701</v>
      </c>
      <c r="F237" s="38" t="s">
        <v>336</v>
      </c>
      <c r="G237" s="38" t="s">
        <v>336</v>
      </c>
      <c r="H237" s="39" t="s">
        <v>1703</v>
      </c>
      <c r="I237" s="35" t="s">
        <v>23</v>
      </c>
      <c r="J237" s="56" t="s">
        <v>1684</v>
      </c>
      <c r="K237" s="35" t="s">
        <v>1685</v>
      </c>
    </row>
    <row r="238" spans="1:11" ht="14.25" customHeight="1" x14ac:dyDescent="0.35">
      <c r="A238" s="36">
        <v>3575</v>
      </c>
      <c r="B238" s="37">
        <v>1357501</v>
      </c>
      <c r="C238" s="37"/>
      <c r="D238" s="35" t="s">
        <v>1510</v>
      </c>
      <c r="E238" s="38" t="s">
        <v>2</v>
      </c>
      <c r="F238" s="38" t="s">
        <v>307</v>
      </c>
      <c r="G238" s="38" t="s">
        <v>295</v>
      </c>
      <c r="H238" s="39" t="s">
        <v>1670</v>
      </c>
      <c r="I238" s="35" t="s">
        <v>11</v>
      </c>
      <c r="J238" s="57" t="s">
        <v>1674</v>
      </c>
      <c r="K238" s="35" t="s">
        <v>1675</v>
      </c>
    </row>
    <row r="239" spans="1:11" ht="14.25" customHeight="1" x14ac:dyDescent="0.35">
      <c r="A239" s="42">
        <v>3589</v>
      </c>
      <c r="B239" s="37">
        <v>1358901</v>
      </c>
      <c r="C239" s="37"/>
      <c r="D239" s="35" t="s">
        <v>1051</v>
      </c>
      <c r="E239" s="38" t="s">
        <v>2</v>
      </c>
      <c r="F239" s="38" t="s">
        <v>303</v>
      </c>
      <c r="G239" s="38" t="s">
        <v>1690</v>
      </c>
      <c r="H239" s="39" t="s">
        <v>1670</v>
      </c>
      <c r="I239" s="35" t="s">
        <v>1691</v>
      </c>
      <c r="J239" s="57" t="s">
        <v>1692</v>
      </c>
      <c r="K239" s="6" t="s">
        <v>1693</v>
      </c>
    </row>
    <row r="240" spans="1:11" ht="14.5" x14ac:dyDescent="0.35">
      <c r="A240" s="36">
        <v>8123</v>
      </c>
      <c r="B240" s="37">
        <v>1812301</v>
      </c>
      <c r="C240" s="37"/>
      <c r="D240" s="35" t="s">
        <v>1300</v>
      </c>
      <c r="E240" s="38" t="s">
        <v>48</v>
      </c>
      <c r="F240" s="38" t="s">
        <v>295</v>
      </c>
      <c r="G240" s="38" t="s">
        <v>295</v>
      </c>
      <c r="H240" s="39" t="s">
        <v>1694</v>
      </c>
      <c r="I240" s="35" t="s">
        <v>20</v>
      </c>
      <c r="J240" s="56" t="s">
        <v>1686</v>
      </c>
      <c r="K240" s="35" t="s">
        <v>1687</v>
      </c>
    </row>
    <row r="241" spans="1:11" ht="14.5" x14ac:dyDescent="0.35">
      <c r="A241" s="42">
        <v>3610</v>
      </c>
      <c r="B241" s="37">
        <v>1361001</v>
      </c>
      <c r="C241" s="37"/>
      <c r="D241" s="35" t="s">
        <v>1053</v>
      </c>
      <c r="E241" s="38" t="s">
        <v>13</v>
      </c>
      <c r="F241" s="38" t="s">
        <v>303</v>
      </c>
      <c r="G241" s="38" t="s">
        <v>1690</v>
      </c>
      <c r="H241" s="39" t="s">
        <v>1670</v>
      </c>
      <c r="I241" s="35" t="s">
        <v>1691</v>
      </c>
      <c r="J241" s="57" t="s">
        <v>1692</v>
      </c>
      <c r="K241" s="6" t="s">
        <v>1693</v>
      </c>
    </row>
    <row r="242" spans="1:11" ht="14.5" x14ac:dyDescent="0.35">
      <c r="A242" s="42">
        <v>3616</v>
      </c>
      <c r="B242" s="37">
        <v>1361601</v>
      </c>
      <c r="C242" s="37"/>
      <c r="D242" s="35" t="s">
        <v>1056</v>
      </c>
      <c r="E242" s="38" t="s">
        <v>13</v>
      </c>
      <c r="F242" s="38" t="s">
        <v>303</v>
      </c>
      <c r="G242" s="38" t="s">
        <v>1690</v>
      </c>
      <c r="H242" s="39" t="s">
        <v>1670</v>
      </c>
      <c r="I242" s="35" t="s">
        <v>1691</v>
      </c>
      <c r="J242" s="57" t="s">
        <v>1692</v>
      </c>
      <c r="K242" s="6" t="s">
        <v>1693</v>
      </c>
    </row>
    <row r="243" spans="1:11" ht="14.5" x14ac:dyDescent="0.35">
      <c r="A243" s="37">
        <v>3630</v>
      </c>
      <c r="B243" s="37">
        <v>1363001</v>
      </c>
      <c r="C243" s="37"/>
      <c r="D243" s="35" t="s">
        <v>844</v>
      </c>
      <c r="E243" s="38" t="s">
        <v>2</v>
      </c>
      <c r="F243" s="38" t="s">
        <v>357</v>
      </c>
      <c r="G243" s="38" t="s">
        <v>1690</v>
      </c>
      <c r="H243" s="39" t="s">
        <v>1670</v>
      </c>
      <c r="I243" s="35" t="s">
        <v>1677</v>
      </c>
      <c r="J243" s="57" t="s">
        <v>1678</v>
      </c>
      <c r="K243" s="35" t="s">
        <v>1679</v>
      </c>
    </row>
    <row r="244" spans="1:11" ht="14.5" x14ac:dyDescent="0.3">
      <c r="A244" s="40">
        <v>6873</v>
      </c>
      <c r="B244" s="37">
        <v>1687301</v>
      </c>
      <c r="C244" s="37"/>
      <c r="D244" s="35" t="s">
        <v>609</v>
      </c>
      <c r="E244" s="38" t="s">
        <v>2</v>
      </c>
      <c r="F244" s="38" t="s">
        <v>336</v>
      </c>
      <c r="G244" s="38" t="s">
        <v>336</v>
      </c>
      <c r="H244" s="39" t="s">
        <v>1676</v>
      </c>
      <c r="I244" s="35" t="s">
        <v>12</v>
      </c>
      <c r="J244" s="56" t="s">
        <v>1681</v>
      </c>
      <c r="K244" s="35" t="s">
        <v>1682</v>
      </c>
    </row>
    <row r="245" spans="1:11" ht="14.5" x14ac:dyDescent="0.3">
      <c r="A245" s="37">
        <v>3220</v>
      </c>
      <c r="B245" s="37">
        <v>1322001</v>
      </c>
      <c r="C245" s="37"/>
      <c r="D245" s="35" t="s">
        <v>611</v>
      </c>
      <c r="E245" s="38" t="s">
        <v>2</v>
      </c>
      <c r="F245" s="38" t="s">
        <v>336</v>
      </c>
      <c r="G245" s="38" t="s">
        <v>336</v>
      </c>
      <c r="H245" s="39" t="s">
        <v>1698</v>
      </c>
      <c r="I245" s="35" t="s">
        <v>12</v>
      </c>
      <c r="J245" s="56" t="s">
        <v>1681</v>
      </c>
      <c r="K245" s="35" t="s">
        <v>1682</v>
      </c>
    </row>
    <row r="246" spans="1:11" ht="14.5" x14ac:dyDescent="0.35">
      <c r="A246" s="36">
        <v>3640</v>
      </c>
      <c r="B246" s="37">
        <v>1364001</v>
      </c>
      <c r="C246" s="37"/>
      <c r="D246" s="35" t="s">
        <v>184</v>
      </c>
      <c r="E246" s="38" t="s">
        <v>2</v>
      </c>
      <c r="F246" s="38" t="s">
        <v>66</v>
      </c>
      <c r="G246" s="38" t="s">
        <v>66</v>
      </c>
      <c r="H246" s="39" t="s">
        <v>1670</v>
      </c>
      <c r="I246" s="35" t="s">
        <v>10</v>
      </c>
      <c r="J246" s="56" t="s">
        <v>1671</v>
      </c>
      <c r="K246" s="35" t="s">
        <v>1672</v>
      </c>
    </row>
    <row r="247" spans="1:11" ht="14.5" x14ac:dyDescent="0.35">
      <c r="A247" s="36">
        <v>2383</v>
      </c>
      <c r="B247" s="37">
        <v>1238301</v>
      </c>
      <c r="C247" s="37"/>
      <c r="D247" s="35" t="s">
        <v>1512</v>
      </c>
      <c r="E247" s="38" t="s">
        <v>2</v>
      </c>
      <c r="F247" s="38" t="s">
        <v>307</v>
      </c>
      <c r="G247" s="38" t="s">
        <v>336</v>
      </c>
      <c r="H247" s="39" t="s">
        <v>1670</v>
      </c>
      <c r="I247" s="35" t="s">
        <v>11</v>
      </c>
      <c r="J247" s="57" t="s">
        <v>1674</v>
      </c>
      <c r="K247" s="35" t="s">
        <v>1675</v>
      </c>
    </row>
    <row r="248" spans="1:11" ht="14.5" x14ac:dyDescent="0.3">
      <c r="A248" s="37">
        <v>7735</v>
      </c>
      <c r="B248" s="37">
        <v>1773539</v>
      </c>
      <c r="C248" s="37">
        <v>1773539</v>
      </c>
      <c r="D248" s="35" t="s">
        <v>613</v>
      </c>
      <c r="E248" s="38" t="s">
        <v>15</v>
      </c>
      <c r="F248" s="38" t="s">
        <v>336</v>
      </c>
      <c r="G248" s="38" t="s">
        <v>336</v>
      </c>
      <c r="H248" s="39" t="s">
        <v>1695</v>
      </c>
      <c r="I248" s="35" t="s">
        <v>12</v>
      </c>
      <c r="J248" s="56" t="s">
        <v>1681</v>
      </c>
      <c r="K248" s="35" t="s">
        <v>1682</v>
      </c>
    </row>
    <row r="249" spans="1:11" ht="14.5" x14ac:dyDescent="0.35">
      <c r="A249" s="36">
        <v>2942</v>
      </c>
      <c r="B249" s="37">
        <v>1294201</v>
      </c>
      <c r="C249" s="37"/>
      <c r="D249" s="35" t="s">
        <v>1514</v>
      </c>
      <c r="E249" s="38" t="s">
        <v>2</v>
      </c>
      <c r="F249" s="38" t="s">
        <v>307</v>
      </c>
      <c r="G249" s="38" t="s">
        <v>336</v>
      </c>
      <c r="H249" s="39" t="s">
        <v>1670</v>
      </c>
      <c r="I249" s="35" t="s">
        <v>11</v>
      </c>
      <c r="J249" s="57" t="s">
        <v>1674</v>
      </c>
      <c r="K249" s="35" t="s">
        <v>1675</v>
      </c>
    </row>
    <row r="250" spans="1:11" ht="14.5" x14ac:dyDescent="0.3">
      <c r="A250" s="40">
        <v>3671</v>
      </c>
      <c r="B250" s="37">
        <v>1367101</v>
      </c>
      <c r="C250" s="37"/>
      <c r="D250" s="35" t="s">
        <v>615</v>
      </c>
      <c r="E250" s="38" t="s">
        <v>2</v>
      </c>
      <c r="F250" s="38" t="s">
        <v>336</v>
      </c>
      <c r="G250" s="38" t="s">
        <v>336</v>
      </c>
      <c r="H250" s="39" t="s">
        <v>1670</v>
      </c>
      <c r="I250" s="35" t="s">
        <v>12</v>
      </c>
      <c r="J250" s="56" t="s">
        <v>1681</v>
      </c>
      <c r="K250" s="35" t="s">
        <v>1682</v>
      </c>
    </row>
    <row r="251" spans="1:11" ht="14.5" x14ac:dyDescent="0.3">
      <c r="A251" s="37">
        <v>9092</v>
      </c>
      <c r="B251" s="37">
        <v>1909201</v>
      </c>
      <c r="C251" s="37"/>
      <c r="D251" s="35" t="s">
        <v>389</v>
      </c>
      <c r="E251" s="38" t="s">
        <v>24</v>
      </c>
      <c r="F251" s="38" t="s">
        <v>385</v>
      </c>
      <c r="G251" s="38" t="s">
        <v>385</v>
      </c>
      <c r="H251" s="39" t="s">
        <v>385</v>
      </c>
      <c r="I251" s="35" t="s">
        <v>23</v>
      </c>
      <c r="J251" s="56" t="s">
        <v>1684</v>
      </c>
      <c r="K251" s="35" t="s">
        <v>1685</v>
      </c>
    </row>
    <row r="252" spans="1:11" ht="14.5" x14ac:dyDescent="0.3">
      <c r="A252" s="40">
        <v>3699</v>
      </c>
      <c r="B252" s="37">
        <v>1369901</v>
      </c>
      <c r="C252" s="37"/>
      <c r="D252" s="35" t="s">
        <v>617</v>
      </c>
      <c r="E252" s="38" t="s">
        <v>2</v>
      </c>
      <c r="F252" s="38" t="s">
        <v>336</v>
      </c>
      <c r="G252" s="38" t="s">
        <v>336</v>
      </c>
      <c r="H252" s="39" t="s">
        <v>1676</v>
      </c>
      <c r="I252" s="35" t="s">
        <v>12</v>
      </c>
      <c r="J252" s="56" t="s">
        <v>1681</v>
      </c>
      <c r="K252" s="35" t="s">
        <v>1682</v>
      </c>
    </row>
    <row r="253" spans="1:11" ht="14.5" x14ac:dyDescent="0.3">
      <c r="A253" s="43">
        <v>8876</v>
      </c>
      <c r="B253" s="37">
        <v>1887601</v>
      </c>
      <c r="C253" s="37"/>
      <c r="D253" s="35" t="s">
        <v>392</v>
      </c>
      <c r="E253" s="38" t="s">
        <v>29</v>
      </c>
      <c r="F253" s="38" t="s">
        <v>357</v>
      </c>
      <c r="G253" s="38" t="s">
        <v>1690</v>
      </c>
      <c r="H253" s="39" t="s">
        <v>1695</v>
      </c>
      <c r="I253" s="35" t="s">
        <v>23</v>
      </c>
      <c r="J253" s="56" t="s">
        <v>1684</v>
      </c>
      <c r="K253" s="35" t="s">
        <v>1685</v>
      </c>
    </row>
    <row r="254" spans="1:11" ht="14.5" x14ac:dyDescent="0.35">
      <c r="A254" s="37">
        <v>3712</v>
      </c>
      <c r="B254" s="37">
        <v>1371201</v>
      </c>
      <c r="C254" s="37"/>
      <c r="D254" s="35" t="s">
        <v>846</v>
      </c>
      <c r="E254" s="38" t="s">
        <v>2</v>
      </c>
      <c r="F254" s="38" t="s">
        <v>357</v>
      </c>
      <c r="G254" s="38" t="s">
        <v>1690</v>
      </c>
      <c r="H254" s="39" t="s">
        <v>1670</v>
      </c>
      <c r="I254" s="35" t="s">
        <v>1677</v>
      </c>
      <c r="J254" s="57" t="s">
        <v>1678</v>
      </c>
      <c r="K254" s="35" t="s">
        <v>1679</v>
      </c>
    </row>
    <row r="255" spans="1:11" ht="14.5" x14ac:dyDescent="0.35">
      <c r="A255" s="36">
        <v>3726</v>
      </c>
      <c r="B255" s="37">
        <v>1372601</v>
      </c>
      <c r="C255" s="37"/>
      <c r="D255" s="35" t="s">
        <v>1303</v>
      </c>
      <c r="E255" s="38" t="s">
        <v>2</v>
      </c>
      <c r="F255" s="38" t="s">
        <v>295</v>
      </c>
      <c r="G255" s="38" t="s">
        <v>295</v>
      </c>
      <c r="H255" s="39" t="s">
        <v>1670</v>
      </c>
      <c r="I255" s="35" t="s">
        <v>20</v>
      </c>
      <c r="J255" s="56" t="s">
        <v>1686</v>
      </c>
      <c r="K255" s="35" t="s">
        <v>1687</v>
      </c>
    </row>
    <row r="256" spans="1:11" ht="14.5" x14ac:dyDescent="0.35">
      <c r="A256" s="36">
        <v>8621</v>
      </c>
      <c r="B256" s="37">
        <v>1862101</v>
      </c>
      <c r="C256" s="37"/>
      <c r="D256" s="35" t="s">
        <v>1305</v>
      </c>
      <c r="E256" s="38" t="s">
        <v>15</v>
      </c>
      <c r="F256" s="38" t="s">
        <v>295</v>
      </c>
      <c r="G256" s="38" t="s">
        <v>295</v>
      </c>
      <c r="H256" s="39" t="s">
        <v>1695</v>
      </c>
      <c r="I256" s="35" t="s">
        <v>10</v>
      </c>
      <c r="J256" s="56" t="s">
        <v>1671</v>
      </c>
      <c r="K256" s="35" t="s">
        <v>1672</v>
      </c>
    </row>
    <row r="257" spans="1:11" ht="14.5" x14ac:dyDescent="0.3">
      <c r="A257" s="40">
        <v>3740</v>
      </c>
      <c r="B257" s="37">
        <v>1374001</v>
      </c>
      <c r="C257" s="37"/>
      <c r="D257" s="35" t="s">
        <v>619</v>
      </c>
      <c r="E257" s="38" t="s">
        <v>2</v>
      </c>
      <c r="F257" s="38" t="s">
        <v>336</v>
      </c>
      <c r="G257" s="38" t="s">
        <v>336</v>
      </c>
      <c r="H257" s="39" t="s">
        <v>1670</v>
      </c>
      <c r="I257" s="35" t="s">
        <v>12</v>
      </c>
      <c r="J257" s="56" t="s">
        <v>1681</v>
      </c>
      <c r="K257" s="35" t="s">
        <v>1682</v>
      </c>
    </row>
    <row r="258" spans="1:11" ht="14.5" x14ac:dyDescent="0.35">
      <c r="A258" s="37">
        <v>3753</v>
      </c>
      <c r="B258" s="37">
        <v>1375301</v>
      </c>
      <c r="C258" s="37"/>
      <c r="D258" s="35" t="s">
        <v>848</v>
      </c>
      <c r="E258" s="38" t="s">
        <v>2</v>
      </c>
      <c r="F258" s="38" t="s">
        <v>357</v>
      </c>
      <c r="G258" s="38" t="s">
        <v>1690</v>
      </c>
      <c r="H258" s="39" t="s">
        <v>1670</v>
      </c>
      <c r="I258" s="35" t="s">
        <v>1677</v>
      </c>
      <c r="J258" s="57" t="s">
        <v>1678</v>
      </c>
      <c r="K258" s="35" t="s">
        <v>1679</v>
      </c>
    </row>
    <row r="259" spans="1:11" ht="14.5" x14ac:dyDescent="0.35">
      <c r="A259" s="36">
        <v>3822</v>
      </c>
      <c r="B259" s="37">
        <v>1382201</v>
      </c>
      <c r="C259" s="37"/>
      <c r="D259" s="35" t="s">
        <v>187</v>
      </c>
      <c r="E259" s="38" t="s">
        <v>2</v>
      </c>
      <c r="F259" s="38" t="s">
        <v>66</v>
      </c>
      <c r="G259" s="38" t="s">
        <v>66</v>
      </c>
      <c r="H259" s="39" t="s">
        <v>1670</v>
      </c>
      <c r="I259" s="35" t="s">
        <v>10</v>
      </c>
      <c r="J259" s="56" t="s">
        <v>1671</v>
      </c>
      <c r="K259" s="35" t="s">
        <v>1672</v>
      </c>
    </row>
    <row r="260" spans="1:11" ht="14.5" x14ac:dyDescent="0.3">
      <c r="A260" s="40">
        <v>3849</v>
      </c>
      <c r="B260" s="37">
        <v>1384901</v>
      </c>
      <c r="C260" s="37"/>
      <c r="D260" s="35" t="s">
        <v>621</v>
      </c>
      <c r="E260" s="38" t="s">
        <v>2</v>
      </c>
      <c r="F260" s="38" t="s">
        <v>336</v>
      </c>
      <c r="G260" s="38" t="s">
        <v>336</v>
      </c>
      <c r="H260" s="39" t="s">
        <v>1670</v>
      </c>
      <c r="I260" s="35" t="s">
        <v>12</v>
      </c>
      <c r="J260" s="56" t="s">
        <v>1681</v>
      </c>
      <c r="K260" s="35" t="s">
        <v>1682</v>
      </c>
    </row>
    <row r="261" spans="1:11" ht="14.5" x14ac:dyDescent="0.35">
      <c r="A261" s="36">
        <v>8127</v>
      </c>
      <c r="B261" s="37">
        <v>1812701</v>
      </c>
      <c r="C261" s="37"/>
      <c r="D261" s="35" t="s">
        <v>189</v>
      </c>
      <c r="E261" s="38" t="s">
        <v>3</v>
      </c>
      <c r="F261" s="38" t="s">
        <v>66</v>
      </c>
      <c r="G261" s="38" t="s">
        <v>66</v>
      </c>
      <c r="H261" s="39" t="s">
        <v>1694</v>
      </c>
      <c r="I261" s="35" t="s">
        <v>10</v>
      </c>
      <c r="J261" s="56" t="s">
        <v>1671</v>
      </c>
      <c r="K261" s="35" t="s">
        <v>1672</v>
      </c>
    </row>
    <row r="262" spans="1:11" ht="14.5" x14ac:dyDescent="0.35">
      <c r="A262" s="36">
        <v>3877</v>
      </c>
      <c r="B262" s="37">
        <v>1387701</v>
      </c>
      <c r="C262" s="37"/>
      <c r="D262" s="35" t="s">
        <v>1516</v>
      </c>
      <c r="E262" s="38" t="s">
        <v>2</v>
      </c>
      <c r="F262" s="38" t="s">
        <v>307</v>
      </c>
      <c r="G262" s="38" t="s">
        <v>295</v>
      </c>
      <c r="H262" s="39" t="s">
        <v>1670</v>
      </c>
      <c r="I262" s="35" t="s">
        <v>11</v>
      </c>
      <c r="J262" s="57" t="s">
        <v>1674</v>
      </c>
      <c r="K262" s="35" t="s">
        <v>1675</v>
      </c>
    </row>
    <row r="263" spans="1:11" ht="14.5" x14ac:dyDescent="0.3">
      <c r="A263" s="40">
        <v>3890</v>
      </c>
      <c r="B263" s="37">
        <v>1389001</v>
      </c>
      <c r="C263" s="37"/>
      <c r="D263" s="35" t="s">
        <v>624</v>
      </c>
      <c r="E263" s="38" t="s">
        <v>2</v>
      </c>
      <c r="F263" s="38" t="s">
        <v>336</v>
      </c>
      <c r="G263" s="38" t="s">
        <v>336</v>
      </c>
      <c r="H263" s="39" t="s">
        <v>1676</v>
      </c>
      <c r="I263" s="35" t="s">
        <v>12</v>
      </c>
      <c r="J263" s="56" t="s">
        <v>1681</v>
      </c>
      <c r="K263" s="35" t="s">
        <v>1682</v>
      </c>
    </row>
    <row r="264" spans="1:11" ht="14.5" x14ac:dyDescent="0.35">
      <c r="A264" s="36">
        <v>5781</v>
      </c>
      <c r="B264" s="37">
        <v>1578101</v>
      </c>
      <c r="C264" s="37"/>
      <c r="D264" s="35" t="s">
        <v>191</v>
      </c>
      <c r="E264" s="38" t="s">
        <v>2</v>
      </c>
      <c r="F264" s="38" t="s">
        <v>66</v>
      </c>
      <c r="G264" s="38" t="s">
        <v>66</v>
      </c>
      <c r="H264" s="39" t="s">
        <v>1670</v>
      </c>
      <c r="I264" s="35" t="s">
        <v>10</v>
      </c>
      <c r="J264" s="56" t="s">
        <v>1671</v>
      </c>
      <c r="K264" s="35" t="s">
        <v>1672</v>
      </c>
    </row>
    <row r="265" spans="1:11" ht="14.5" x14ac:dyDescent="0.3">
      <c r="A265" s="37">
        <v>3918</v>
      </c>
      <c r="B265" s="37">
        <v>1391801</v>
      </c>
      <c r="C265" s="37"/>
      <c r="D265" s="35" t="s">
        <v>626</v>
      </c>
      <c r="E265" s="38" t="s">
        <v>2</v>
      </c>
      <c r="F265" s="38" t="s">
        <v>336</v>
      </c>
      <c r="G265" s="38" t="s">
        <v>336</v>
      </c>
      <c r="H265" s="39" t="s">
        <v>1670</v>
      </c>
      <c r="I265" s="35" t="s">
        <v>12</v>
      </c>
      <c r="J265" s="56" t="s">
        <v>1681</v>
      </c>
      <c r="K265" s="35" t="s">
        <v>1682</v>
      </c>
    </row>
    <row r="266" spans="1:11" ht="14.5" x14ac:dyDescent="0.3">
      <c r="A266" s="41">
        <v>8132</v>
      </c>
      <c r="B266" s="37">
        <v>1813201</v>
      </c>
      <c r="C266" s="37"/>
      <c r="D266" s="35" t="s">
        <v>1518</v>
      </c>
      <c r="E266" s="38" t="s">
        <v>21</v>
      </c>
      <c r="F266" s="38" t="s">
        <v>307</v>
      </c>
      <c r="G266" s="38" t="s">
        <v>66</v>
      </c>
      <c r="H266" s="39" t="s">
        <v>1703</v>
      </c>
      <c r="I266" s="35" t="s">
        <v>10</v>
      </c>
      <c r="J266" s="56" t="s">
        <v>1671</v>
      </c>
      <c r="K266" s="35" t="s">
        <v>1672</v>
      </c>
    </row>
    <row r="267" spans="1:11" ht="14.5" x14ac:dyDescent="0.35">
      <c r="A267" s="36">
        <v>3986</v>
      </c>
      <c r="B267" s="37">
        <v>1398601</v>
      </c>
      <c r="C267" s="37"/>
      <c r="D267" s="35" t="s">
        <v>1520</v>
      </c>
      <c r="E267" s="38" t="s">
        <v>2</v>
      </c>
      <c r="F267" s="38" t="s">
        <v>307</v>
      </c>
      <c r="G267" s="38" t="s">
        <v>295</v>
      </c>
      <c r="H267" s="39" t="s">
        <v>1670</v>
      </c>
      <c r="I267" s="35" t="s">
        <v>23</v>
      </c>
      <c r="J267" s="56" t="s">
        <v>1684</v>
      </c>
      <c r="K267" s="35" t="s">
        <v>1685</v>
      </c>
    </row>
    <row r="268" spans="1:11" ht="14.5" x14ac:dyDescent="0.35">
      <c r="A268" s="41">
        <v>8643</v>
      </c>
      <c r="B268" s="37">
        <v>1864301</v>
      </c>
      <c r="C268" s="37"/>
      <c r="D268" s="35" t="s">
        <v>1523</v>
      </c>
      <c r="E268" s="38" t="s">
        <v>19</v>
      </c>
      <c r="F268" s="38" t="s">
        <v>307</v>
      </c>
      <c r="G268" s="38" t="s">
        <v>336</v>
      </c>
      <c r="H268" s="39" t="s">
        <v>1683</v>
      </c>
      <c r="I268" s="35" t="s">
        <v>11</v>
      </c>
      <c r="J268" s="57" t="s">
        <v>1674</v>
      </c>
      <c r="K268" s="35" t="s">
        <v>1675</v>
      </c>
    </row>
    <row r="269" spans="1:11" ht="14.5" x14ac:dyDescent="0.35">
      <c r="A269" s="36">
        <v>8650</v>
      </c>
      <c r="B269" s="37">
        <v>1865001</v>
      </c>
      <c r="C269" s="37"/>
      <c r="D269" s="35" t="s">
        <v>193</v>
      </c>
      <c r="E269" s="38" t="s">
        <v>15</v>
      </c>
      <c r="F269" s="38" t="s">
        <v>66</v>
      </c>
      <c r="G269" s="38" t="s">
        <v>66</v>
      </c>
      <c r="H269" s="39" t="s">
        <v>1695</v>
      </c>
      <c r="I269" s="35" t="s">
        <v>10</v>
      </c>
      <c r="J269" s="56" t="s">
        <v>1671</v>
      </c>
      <c r="K269" s="35" t="s">
        <v>1672</v>
      </c>
    </row>
    <row r="270" spans="1:11" ht="14.5" x14ac:dyDescent="0.3">
      <c r="A270" s="37">
        <v>9058</v>
      </c>
      <c r="B270" s="37">
        <v>1905801</v>
      </c>
      <c r="C270" s="37"/>
      <c r="D270" s="35" t="s">
        <v>395</v>
      </c>
      <c r="E270" s="38" t="s">
        <v>37</v>
      </c>
      <c r="F270" s="38" t="s">
        <v>385</v>
      </c>
      <c r="G270" s="38" t="s">
        <v>385</v>
      </c>
      <c r="H270" s="39" t="s">
        <v>385</v>
      </c>
      <c r="I270" s="35" t="s">
        <v>23</v>
      </c>
      <c r="J270" s="56" t="s">
        <v>1684</v>
      </c>
      <c r="K270" s="35" t="s">
        <v>1685</v>
      </c>
    </row>
    <row r="271" spans="1:11" ht="14.5" x14ac:dyDescent="0.35">
      <c r="A271" s="36">
        <v>4014</v>
      </c>
      <c r="B271" s="37">
        <v>1401401</v>
      </c>
      <c r="C271" s="37"/>
      <c r="D271" s="35" t="s">
        <v>195</v>
      </c>
      <c r="E271" s="38" t="s">
        <v>2</v>
      </c>
      <c r="F271" s="38" t="s">
        <v>66</v>
      </c>
      <c r="G271" s="38" t="s">
        <v>66</v>
      </c>
      <c r="H271" s="39" t="s">
        <v>1670</v>
      </c>
      <c r="I271" s="35" t="s">
        <v>10</v>
      </c>
      <c r="J271" s="56" t="s">
        <v>1671</v>
      </c>
      <c r="K271" s="35" t="s">
        <v>1672</v>
      </c>
    </row>
    <row r="272" spans="1:11" ht="14.5" x14ac:dyDescent="0.35">
      <c r="A272" s="36">
        <v>8137</v>
      </c>
      <c r="B272" s="37">
        <v>1813701</v>
      </c>
      <c r="C272" s="37"/>
      <c r="D272" s="35" t="s">
        <v>1058</v>
      </c>
      <c r="E272" s="38" t="s">
        <v>3</v>
      </c>
      <c r="F272" s="38" t="s">
        <v>303</v>
      </c>
      <c r="G272" s="38" t="s">
        <v>1690</v>
      </c>
      <c r="H272" s="39" t="s">
        <v>1694</v>
      </c>
      <c r="I272" s="35" t="s">
        <v>1677</v>
      </c>
      <c r="J272" s="57" t="s">
        <v>1678</v>
      </c>
      <c r="K272" s="35" t="s">
        <v>1679</v>
      </c>
    </row>
    <row r="273" spans="1:11" ht="14.5" x14ac:dyDescent="0.35">
      <c r="A273" s="42">
        <v>4027</v>
      </c>
      <c r="B273" s="37">
        <v>1402701</v>
      </c>
      <c r="C273" s="37"/>
      <c r="D273" s="35" t="s">
        <v>1060</v>
      </c>
      <c r="E273" s="38" t="s">
        <v>2</v>
      </c>
      <c r="F273" s="38" t="s">
        <v>303</v>
      </c>
      <c r="G273" s="38" t="s">
        <v>1690</v>
      </c>
      <c r="H273" s="39" t="s">
        <v>1670</v>
      </c>
      <c r="I273" s="35" t="s">
        <v>1691</v>
      </c>
      <c r="J273" s="57" t="s">
        <v>1692</v>
      </c>
      <c r="K273" s="6" t="s">
        <v>1693</v>
      </c>
    </row>
    <row r="274" spans="1:11" ht="14.5" x14ac:dyDescent="0.35">
      <c r="A274" s="37">
        <v>8142</v>
      </c>
      <c r="B274" s="37">
        <v>1814201</v>
      </c>
      <c r="C274" s="37"/>
      <c r="D274" s="35" t="s">
        <v>850</v>
      </c>
      <c r="E274" s="38" t="s">
        <v>21</v>
      </c>
      <c r="F274" s="38" t="s">
        <v>357</v>
      </c>
      <c r="G274" s="38" t="s">
        <v>1690</v>
      </c>
      <c r="H274" s="39" t="s">
        <v>1683</v>
      </c>
      <c r="I274" s="35" t="s">
        <v>1677</v>
      </c>
      <c r="J274" s="57" t="s">
        <v>1678</v>
      </c>
      <c r="K274" s="35" t="s">
        <v>1679</v>
      </c>
    </row>
    <row r="275" spans="1:11" ht="14.5" x14ac:dyDescent="0.3">
      <c r="A275" s="37">
        <v>8151</v>
      </c>
      <c r="B275" s="37">
        <v>1815101</v>
      </c>
      <c r="C275" s="37"/>
      <c r="D275" s="35" t="s">
        <v>398</v>
      </c>
      <c r="E275" s="38" t="s">
        <v>3</v>
      </c>
      <c r="F275" s="38" t="s">
        <v>336</v>
      </c>
      <c r="G275" s="38" t="s">
        <v>336</v>
      </c>
      <c r="H275" s="39" t="s">
        <v>1694</v>
      </c>
      <c r="I275" s="35" t="s">
        <v>23</v>
      </c>
      <c r="J275" s="56" t="s">
        <v>1684</v>
      </c>
      <c r="K275" s="35" t="s">
        <v>1685</v>
      </c>
    </row>
    <row r="276" spans="1:11" ht="14.5" x14ac:dyDescent="0.35">
      <c r="A276" s="42">
        <v>4055</v>
      </c>
      <c r="B276" s="37">
        <v>1405501</v>
      </c>
      <c r="C276" s="37"/>
      <c r="D276" s="35" t="s">
        <v>1063</v>
      </c>
      <c r="E276" s="38" t="s">
        <v>2</v>
      </c>
      <c r="F276" s="38" t="s">
        <v>303</v>
      </c>
      <c r="G276" s="38" t="s">
        <v>1690</v>
      </c>
      <c r="H276" s="39" t="s">
        <v>1670</v>
      </c>
      <c r="I276" s="35" t="s">
        <v>1691</v>
      </c>
      <c r="J276" s="57" t="s">
        <v>1692</v>
      </c>
      <c r="K276" s="6" t="s">
        <v>1693</v>
      </c>
    </row>
    <row r="277" spans="1:11" ht="14.5" x14ac:dyDescent="0.35">
      <c r="A277" s="36">
        <v>4041</v>
      </c>
      <c r="B277" s="37">
        <v>1404101</v>
      </c>
      <c r="C277" s="37"/>
      <c r="D277" s="35" t="s">
        <v>197</v>
      </c>
      <c r="E277" s="38" t="s">
        <v>2</v>
      </c>
      <c r="F277" s="38" t="s">
        <v>66</v>
      </c>
      <c r="G277" s="38" t="s">
        <v>66</v>
      </c>
      <c r="H277" s="39" t="s">
        <v>1670</v>
      </c>
      <c r="I277" s="35" t="s">
        <v>10</v>
      </c>
      <c r="J277" s="56" t="s">
        <v>1671</v>
      </c>
      <c r="K277" s="35" t="s">
        <v>1672</v>
      </c>
    </row>
    <row r="278" spans="1:11" ht="14.5" x14ac:dyDescent="0.35">
      <c r="A278" s="36">
        <v>8664</v>
      </c>
      <c r="B278" s="37">
        <v>1866401</v>
      </c>
      <c r="C278" s="37"/>
      <c r="D278" s="35" t="s">
        <v>199</v>
      </c>
      <c r="E278" s="38" t="s">
        <v>15</v>
      </c>
      <c r="F278" s="38" t="s">
        <v>66</v>
      </c>
      <c r="G278" s="38" t="s">
        <v>66</v>
      </c>
      <c r="H278" s="39" t="s">
        <v>1695</v>
      </c>
      <c r="I278" s="35" t="s">
        <v>10</v>
      </c>
      <c r="J278" s="56" t="s">
        <v>1671</v>
      </c>
      <c r="K278" s="35" t="s">
        <v>1672</v>
      </c>
    </row>
    <row r="279" spans="1:11" ht="14.5" x14ac:dyDescent="0.35">
      <c r="A279" s="36">
        <v>4068</v>
      </c>
      <c r="B279" s="37">
        <v>1406801</v>
      </c>
      <c r="C279" s="37"/>
      <c r="D279" s="35" t="s">
        <v>1306</v>
      </c>
      <c r="E279" s="38" t="s">
        <v>2</v>
      </c>
      <c r="F279" s="38" t="s">
        <v>295</v>
      </c>
      <c r="G279" s="38" t="s">
        <v>295</v>
      </c>
      <c r="H279" s="39" t="s">
        <v>1670</v>
      </c>
      <c r="I279" s="35" t="s">
        <v>20</v>
      </c>
      <c r="J279" s="56" t="s">
        <v>1686</v>
      </c>
      <c r="K279" s="35" t="s">
        <v>1687</v>
      </c>
    </row>
    <row r="280" spans="1:11" ht="14.5" x14ac:dyDescent="0.3">
      <c r="A280" s="37">
        <v>8679</v>
      </c>
      <c r="B280" s="37">
        <v>1867901</v>
      </c>
      <c r="C280" s="37"/>
      <c r="D280" s="35" t="s">
        <v>401</v>
      </c>
      <c r="E280" s="38" t="s">
        <v>15</v>
      </c>
      <c r="F280" s="38" t="s">
        <v>336</v>
      </c>
      <c r="G280" s="38" t="s">
        <v>336</v>
      </c>
      <c r="H280" s="39" t="s">
        <v>1695</v>
      </c>
      <c r="I280" s="35" t="s">
        <v>23</v>
      </c>
      <c r="J280" s="56" t="s">
        <v>1684</v>
      </c>
      <c r="K280" s="35" t="s">
        <v>1685</v>
      </c>
    </row>
    <row r="281" spans="1:11" ht="14.5" x14ac:dyDescent="0.35">
      <c r="A281" s="36">
        <v>4082</v>
      </c>
      <c r="B281" s="37">
        <v>1408201</v>
      </c>
      <c r="C281" s="37"/>
      <c r="D281" s="35" t="s">
        <v>403</v>
      </c>
      <c r="E281" s="38" t="s">
        <v>2</v>
      </c>
      <c r="F281" s="38" t="s">
        <v>307</v>
      </c>
      <c r="G281" s="38" t="s">
        <v>336</v>
      </c>
      <c r="H281" s="39" t="s">
        <v>1670</v>
      </c>
      <c r="I281" s="35" t="s">
        <v>11</v>
      </c>
      <c r="J281" s="57" t="s">
        <v>1674</v>
      </c>
      <c r="K281" s="35" t="s">
        <v>1675</v>
      </c>
    </row>
    <row r="282" spans="1:11" ht="14.5" x14ac:dyDescent="0.3">
      <c r="A282" s="37">
        <v>3426</v>
      </c>
      <c r="B282" s="37">
        <v>1342601</v>
      </c>
      <c r="C282" s="37"/>
      <c r="D282" s="35" t="s">
        <v>628</v>
      </c>
      <c r="E282" s="38" t="s">
        <v>2</v>
      </c>
      <c r="F282" s="38" t="s">
        <v>336</v>
      </c>
      <c r="G282" s="38" t="s">
        <v>336</v>
      </c>
      <c r="H282" s="39" t="s">
        <v>1696</v>
      </c>
      <c r="I282" s="35" t="s">
        <v>12</v>
      </c>
      <c r="J282" s="56" t="s">
        <v>1681</v>
      </c>
      <c r="K282" s="35" t="s">
        <v>1682</v>
      </c>
    </row>
    <row r="283" spans="1:11" ht="14.5" x14ac:dyDescent="0.35">
      <c r="A283" s="36">
        <v>8107</v>
      </c>
      <c r="B283" s="37">
        <v>1810701</v>
      </c>
      <c r="C283" s="37"/>
      <c r="D283" s="35" t="s">
        <v>1065</v>
      </c>
      <c r="E283" s="38" t="s">
        <v>48</v>
      </c>
      <c r="F283" s="38" t="s">
        <v>303</v>
      </c>
      <c r="G283" s="38" t="s">
        <v>1690</v>
      </c>
      <c r="H283" s="39" t="s">
        <v>1694</v>
      </c>
      <c r="I283" s="35" t="s">
        <v>1691</v>
      </c>
      <c r="J283" s="57" t="s">
        <v>1692</v>
      </c>
      <c r="K283" s="6" t="s">
        <v>1693</v>
      </c>
    </row>
    <row r="284" spans="1:11" ht="14.5" x14ac:dyDescent="0.3">
      <c r="A284" s="40">
        <v>4096</v>
      </c>
      <c r="B284" s="37">
        <v>1409601</v>
      </c>
      <c r="C284" s="37"/>
      <c r="D284" s="35" t="s">
        <v>630</v>
      </c>
      <c r="E284" s="38" t="s">
        <v>2</v>
      </c>
      <c r="F284" s="38" t="s">
        <v>336</v>
      </c>
      <c r="G284" s="38" t="s">
        <v>336</v>
      </c>
      <c r="H284" s="39" t="s">
        <v>1670</v>
      </c>
      <c r="I284" s="35" t="s">
        <v>12</v>
      </c>
      <c r="J284" s="56" t="s">
        <v>1681</v>
      </c>
      <c r="K284" s="35" t="s">
        <v>1682</v>
      </c>
    </row>
    <row r="285" spans="1:11" ht="14.5" x14ac:dyDescent="0.35">
      <c r="A285" s="42">
        <v>4110</v>
      </c>
      <c r="B285" s="37">
        <v>1411001</v>
      </c>
      <c r="C285" s="37"/>
      <c r="D285" s="35" t="s">
        <v>1068</v>
      </c>
      <c r="E285" s="38" t="s">
        <v>2</v>
      </c>
      <c r="F285" s="38" t="s">
        <v>303</v>
      </c>
      <c r="G285" s="38" t="s">
        <v>1690</v>
      </c>
      <c r="H285" s="39" t="s">
        <v>1670</v>
      </c>
      <c r="I285" s="35" t="s">
        <v>1691</v>
      </c>
      <c r="J285" s="57" t="s">
        <v>1692</v>
      </c>
      <c r="K285" s="6" t="s">
        <v>1693</v>
      </c>
    </row>
    <row r="286" spans="1:11" ht="14.5" x14ac:dyDescent="0.35">
      <c r="A286" s="36">
        <v>8169</v>
      </c>
      <c r="B286" s="37">
        <v>1816901</v>
      </c>
      <c r="C286" s="37"/>
      <c r="D286" s="35" t="s">
        <v>1070</v>
      </c>
      <c r="E286" s="38" t="s">
        <v>48</v>
      </c>
      <c r="F286" s="38" t="s">
        <v>303</v>
      </c>
      <c r="G286" s="38" t="s">
        <v>1690</v>
      </c>
      <c r="H286" s="39" t="s">
        <v>1694</v>
      </c>
      <c r="I286" s="35" t="s">
        <v>1691</v>
      </c>
      <c r="J286" s="57" t="s">
        <v>1692</v>
      </c>
      <c r="K286" s="6" t="s">
        <v>1693</v>
      </c>
    </row>
    <row r="287" spans="1:11" ht="14.5" x14ac:dyDescent="0.35">
      <c r="A287" s="42">
        <v>4117</v>
      </c>
      <c r="B287" s="37">
        <v>1411701</v>
      </c>
      <c r="C287" s="37"/>
      <c r="D287" s="35" t="s">
        <v>1072</v>
      </c>
      <c r="E287" s="38" t="s">
        <v>2</v>
      </c>
      <c r="F287" s="38" t="s">
        <v>303</v>
      </c>
      <c r="G287" s="38" t="s">
        <v>1690</v>
      </c>
      <c r="H287" s="39" t="s">
        <v>1670</v>
      </c>
      <c r="I287" s="35" t="s">
        <v>1691</v>
      </c>
      <c r="J287" s="57" t="s">
        <v>1692</v>
      </c>
      <c r="K287" s="6" t="s">
        <v>1693</v>
      </c>
    </row>
    <row r="288" spans="1:11" ht="14.5" x14ac:dyDescent="0.35">
      <c r="A288" s="36">
        <v>6795</v>
      </c>
      <c r="B288" s="37">
        <v>1679501</v>
      </c>
      <c r="C288" s="37"/>
      <c r="D288" s="35" t="s">
        <v>201</v>
      </c>
      <c r="E288" s="38" t="s">
        <v>2</v>
      </c>
      <c r="F288" s="38" t="s">
        <v>66</v>
      </c>
      <c r="G288" s="38" t="s">
        <v>66</v>
      </c>
      <c r="H288" s="39" t="s">
        <v>1676</v>
      </c>
      <c r="I288" s="35" t="s">
        <v>10</v>
      </c>
      <c r="J288" s="56" t="s">
        <v>1671</v>
      </c>
      <c r="K288" s="35" t="s">
        <v>1672</v>
      </c>
    </row>
    <row r="289" spans="1:11" ht="14.5" x14ac:dyDescent="0.35">
      <c r="A289" s="36">
        <v>6087</v>
      </c>
      <c r="B289" s="37">
        <v>1608701</v>
      </c>
      <c r="C289" s="37"/>
      <c r="D289" s="35" t="s">
        <v>1308</v>
      </c>
      <c r="E289" s="38" t="s">
        <v>21</v>
      </c>
      <c r="F289" s="38" t="s">
        <v>295</v>
      </c>
      <c r="G289" s="38" t="s">
        <v>295</v>
      </c>
      <c r="H289" s="39" t="s">
        <v>1683</v>
      </c>
      <c r="I289" s="35" t="s">
        <v>20</v>
      </c>
      <c r="J289" s="56" t="s">
        <v>1686</v>
      </c>
      <c r="K289" s="35" t="s">
        <v>1687</v>
      </c>
    </row>
    <row r="290" spans="1:11" ht="14.5" x14ac:dyDescent="0.35">
      <c r="A290" s="36">
        <v>4123</v>
      </c>
      <c r="B290" s="37">
        <v>1412301</v>
      </c>
      <c r="C290" s="37"/>
      <c r="D290" s="35" t="s">
        <v>1525</v>
      </c>
      <c r="E290" s="38" t="s">
        <v>2</v>
      </c>
      <c r="F290" s="38" t="s">
        <v>307</v>
      </c>
      <c r="G290" s="38" t="s">
        <v>295</v>
      </c>
      <c r="H290" s="39" t="s">
        <v>1670</v>
      </c>
      <c r="I290" s="35" t="s">
        <v>11</v>
      </c>
      <c r="J290" s="57" t="s">
        <v>1674</v>
      </c>
      <c r="K290" s="35" t="s">
        <v>1675</v>
      </c>
    </row>
    <row r="291" spans="1:11" ht="14.5" x14ac:dyDescent="0.35">
      <c r="A291" s="42">
        <v>4130</v>
      </c>
      <c r="B291" s="37">
        <v>1413001</v>
      </c>
      <c r="C291" s="37"/>
      <c r="D291" s="35" t="s">
        <v>1074</v>
      </c>
      <c r="E291" s="38" t="s">
        <v>2</v>
      </c>
      <c r="F291" s="38" t="s">
        <v>303</v>
      </c>
      <c r="G291" s="38" t="s">
        <v>1690</v>
      </c>
      <c r="H291" s="39" t="s">
        <v>1670</v>
      </c>
      <c r="I291" s="35" t="s">
        <v>1691</v>
      </c>
      <c r="J291" s="57" t="s">
        <v>1692</v>
      </c>
      <c r="K291" s="6" t="s">
        <v>1693</v>
      </c>
    </row>
    <row r="292" spans="1:11" ht="14.5" x14ac:dyDescent="0.3">
      <c r="A292" s="40">
        <v>4137</v>
      </c>
      <c r="B292" s="37">
        <v>1413701</v>
      </c>
      <c r="C292" s="37"/>
      <c r="D292" s="35" t="s">
        <v>632</v>
      </c>
      <c r="E292" s="38" t="s">
        <v>28</v>
      </c>
      <c r="F292" s="38" t="s">
        <v>336</v>
      </c>
      <c r="G292" s="38" t="s">
        <v>336</v>
      </c>
      <c r="H292" s="39" t="s">
        <v>1697</v>
      </c>
      <c r="I292" s="35" t="s">
        <v>12</v>
      </c>
      <c r="J292" s="56" t="s">
        <v>1681</v>
      </c>
      <c r="K292" s="35" t="s">
        <v>1682</v>
      </c>
    </row>
    <row r="293" spans="1:11" ht="14.5" x14ac:dyDescent="0.35">
      <c r="A293" s="36">
        <v>4164</v>
      </c>
      <c r="B293" s="37">
        <v>1416401</v>
      </c>
      <c r="C293" s="37"/>
      <c r="D293" s="35" t="s">
        <v>1527</v>
      </c>
      <c r="E293" s="38" t="s">
        <v>2</v>
      </c>
      <c r="F293" s="38" t="s">
        <v>307</v>
      </c>
      <c r="G293" s="38" t="s">
        <v>295</v>
      </c>
      <c r="H293" s="39" t="s">
        <v>1676</v>
      </c>
      <c r="I293" s="35" t="s">
        <v>11</v>
      </c>
      <c r="J293" s="57" t="s">
        <v>1674</v>
      </c>
      <c r="K293" s="35" t="s">
        <v>1675</v>
      </c>
    </row>
    <row r="294" spans="1:11" ht="14.5" x14ac:dyDescent="0.35">
      <c r="A294" s="37">
        <v>4192</v>
      </c>
      <c r="B294" s="37">
        <v>1419201</v>
      </c>
      <c r="C294" s="37"/>
      <c r="D294" s="35" t="s">
        <v>852</v>
      </c>
      <c r="E294" s="38" t="s">
        <v>2</v>
      </c>
      <c r="F294" s="38" t="s">
        <v>357</v>
      </c>
      <c r="G294" s="38" t="s">
        <v>1690</v>
      </c>
      <c r="H294" s="39" t="s">
        <v>1670</v>
      </c>
      <c r="I294" s="35" t="s">
        <v>1677</v>
      </c>
      <c r="J294" s="57" t="s">
        <v>1678</v>
      </c>
      <c r="K294" s="35" t="s">
        <v>1679</v>
      </c>
    </row>
    <row r="295" spans="1:11" ht="14.5" x14ac:dyDescent="0.35">
      <c r="A295" s="36">
        <v>8160</v>
      </c>
      <c r="B295" s="37">
        <v>1816001</v>
      </c>
      <c r="C295" s="37"/>
      <c r="D295" s="35" t="s">
        <v>203</v>
      </c>
      <c r="E295" s="38" t="s">
        <v>3</v>
      </c>
      <c r="F295" s="38" t="s">
        <v>66</v>
      </c>
      <c r="G295" s="38" t="s">
        <v>66</v>
      </c>
      <c r="H295" s="39" t="s">
        <v>1694</v>
      </c>
      <c r="I295" s="35" t="s">
        <v>10</v>
      </c>
      <c r="J295" s="56" t="s">
        <v>1671</v>
      </c>
      <c r="K295" s="35" t="s">
        <v>1672</v>
      </c>
    </row>
    <row r="296" spans="1:11" ht="14.5" x14ac:dyDescent="0.35">
      <c r="A296" s="36">
        <v>4219</v>
      </c>
      <c r="B296" s="37">
        <v>1421901</v>
      </c>
      <c r="C296" s="37"/>
      <c r="D296" s="35" t="s">
        <v>205</v>
      </c>
      <c r="E296" s="38" t="s">
        <v>2</v>
      </c>
      <c r="F296" s="38" t="s">
        <v>66</v>
      </c>
      <c r="G296" s="38" t="s">
        <v>66</v>
      </c>
      <c r="H296" s="39" t="s">
        <v>1676</v>
      </c>
      <c r="I296" s="35" t="s">
        <v>11</v>
      </c>
      <c r="J296" s="57" t="s">
        <v>1674</v>
      </c>
      <c r="K296" s="35" t="s">
        <v>1675</v>
      </c>
    </row>
    <row r="297" spans="1:11" ht="14.5" x14ac:dyDescent="0.35">
      <c r="A297" s="42">
        <v>4233</v>
      </c>
      <c r="B297" s="37">
        <v>1423301</v>
      </c>
      <c r="C297" s="37"/>
      <c r="D297" s="35" t="s">
        <v>1076</v>
      </c>
      <c r="E297" s="38" t="s">
        <v>2</v>
      </c>
      <c r="F297" s="38" t="s">
        <v>303</v>
      </c>
      <c r="G297" s="38" t="s">
        <v>1690</v>
      </c>
      <c r="H297" s="39" t="s">
        <v>1670</v>
      </c>
      <c r="I297" s="35" t="s">
        <v>1691</v>
      </c>
      <c r="J297" s="57" t="s">
        <v>1692</v>
      </c>
      <c r="K297" s="6" t="s">
        <v>1693</v>
      </c>
    </row>
    <row r="298" spans="1:11" ht="14.5" x14ac:dyDescent="0.35">
      <c r="A298" s="36">
        <v>4247</v>
      </c>
      <c r="B298" s="37">
        <v>1424701</v>
      </c>
      <c r="C298" s="37"/>
      <c r="D298" s="35" t="s">
        <v>1310</v>
      </c>
      <c r="E298" s="38" t="s">
        <v>2</v>
      </c>
      <c r="F298" s="38" t="s">
        <v>295</v>
      </c>
      <c r="G298" s="38" t="s">
        <v>295</v>
      </c>
      <c r="H298" s="39" t="s">
        <v>1670</v>
      </c>
      <c r="I298" s="35" t="s">
        <v>20</v>
      </c>
      <c r="J298" s="56" t="s">
        <v>1686</v>
      </c>
      <c r="K298" s="35" t="s">
        <v>1687</v>
      </c>
    </row>
    <row r="299" spans="1:11" ht="14.5" x14ac:dyDescent="0.35">
      <c r="A299" s="36">
        <v>4260</v>
      </c>
      <c r="B299" s="37">
        <v>1426001</v>
      </c>
      <c r="C299" s="37"/>
      <c r="D299" s="35" t="s">
        <v>405</v>
      </c>
      <c r="E299" s="38" t="s">
        <v>2</v>
      </c>
      <c r="F299" s="38" t="s">
        <v>295</v>
      </c>
      <c r="G299" s="38" t="s">
        <v>295</v>
      </c>
      <c r="H299" s="39" t="s">
        <v>1676</v>
      </c>
      <c r="I299" s="35" t="s">
        <v>20</v>
      </c>
      <c r="J299" s="56" t="s">
        <v>1686</v>
      </c>
      <c r="K299" s="35" t="s">
        <v>1687</v>
      </c>
    </row>
    <row r="300" spans="1:11" ht="14.5" x14ac:dyDescent="0.35">
      <c r="A300" s="37">
        <v>8683</v>
      </c>
      <c r="B300" s="37">
        <v>1868301</v>
      </c>
      <c r="C300" s="37"/>
      <c r="D300" s="35" t="s">
        <v>854</v>
      </c>
      <c r="E300" s="38" t="s">
        <v>15</v>
      </c>
      <c r="F300" s="38" t="s">
        <v>357</v>
      </c>
      <c r="G300" s="38" t="s">
        <v>1690</v>
      </c>
      <c r="H300" s="39" t="s">
        <v>1695</v>
      </c>
      <c r="I300" s="35" t="s">
        <v>1677</v>
      </c>
      <c r="J300" s="57" t="s">
        <v>1678</v>
      </c>
      <c r="K300" s="35" t="s">
        <v>1679</v>
      </c>
    </row>
    <row r="301" spans="1:11" ht="14.5" x14ac:dyDescent="0.35">
      <c r="A301" s="36">
        <v>4274</v>
      </c>
      <c r="B301" s="37">
        <v>1427401</v>
      </c>
      <c r="C301" s="37"/>
      <c r="D301" s="35" t="s">
        <v>207</v>
      </c>
      <c r="E301" s="38" t="s">
        <v>2</v>
      </c>
      <c r="F301" s="38" t="s">
        <v>66</v>
      </c>
      <c r="G301" s="38" t="s">
        <v>66</v>
      </c>
      <c r="H301" s="39" t="s">
        <v>1670</v>
      </c>
      <c r="I301" s="35" t="s">
        <v>10</v>
      </c>
      <c r="J301" s="56" t="s">
        <v>1671</v>
      </c>
      <c r="K301" s="35" t="s">
        <v>1672</v>
      </c>
    </row>
    <row r="302" spans="1:11" ht="14.5" x14ac:dyDescent="0.35">
      <c r="A302" s="36">
        <v>2385</v>
      </c>
      <c r="B302" s="37">
        <v>1238501</v>
      </c>
      <c r="C302" s="37"/>
      <c r="D302" s="35" t="s">
        <v>1529</v>
      </c>
      <c r="E302" s="38" t="s">
        <v>2</v>
      </c>
      <c r="F302" s="38" t="s">
        <v>307</v>
      </c>
      <c r="G302" s="38" t="s">
        <v>336</v>
      </c>
      <c r="H302" s="39" t="s">
        <v>1670</v>
      </c>
      <c r="I302" s="35" t="s">
        <v>11</v>
      </c>
      <c r="J302" s="57" t="s">
        <v>1674</v>
      </c>
      <c r="K302" s="35" t="s">
        <v>1675</v>
      </c>
    </row>
    <row r="303" spans="1:11" ht="14.5" x14ac:dyDescent="0.35">
      <c r="A303" s="37">
        <v>4295</v>
      </c>
      <c r="B303" s="37">
        <v>1429501</v>
      </c>
      <c r="C303" s="37"/>
      <c r="D303" s="35" t="s">
        <v>856</v>
      </c>
      <c r="E303" s="38" t="s">
        <v>2</v>
      </c>
      <c r="F303" s="38" t="s">
        <v>357</v>
      </c>
      <c r="G303" s="38" t="s">
        <v>1690</v>
      </c>
      <c r="H303" s="39" t="s">
        <v>1670</v>
      </c>
      <c r="I303" s="35" t="s">
        <v>1677</v>
      </c>
      <c r="J303" s="57" t="s">
        <v>1678</v>
      </c>
      <c r="K303" s="35" t="s">
        <v>1679</v>
      </c>
    </row>
    <row r="304" spans="1:11" ht="14.5" x14ac:dyDescent="0.3">
      <c r="A304" s="40">
        <v>4301</v>
      </c>
      <c r="B304" s="37">
        <v>1430101</v>
      </c>
      <c r="C304" s="37"/>
      <c r="D304" s="35" t="s">
        <v>634</v>
      </c>
      <c r="E304" s="38" t="s">
        <v>2</v>
      </c>
      <c r="F304" s="38" t="s">
        <v>336</v>
      </c>
      <c r="G304" s="38" t="s">
        <v>336</v>
      </c>
      <c r="H304" s="39" t="s">
        <v>1670</v>
      </c>
      <c r="I304" s="35" t="s">
        <v>12</v>
      </c>
      <c r="J304" s="56" t="s">
        <v>1681</v>
      </c>
      <c r="K304" s="35" t="s">
        <v>1682</v>
      </c>
    </row>
    <row r="305" spans="1:11" ht="14.5" x14ac:dyDescent="0.35">
      <c r="A305" s="36">
        <v>5849</v>
      </c>
      <c r="B305" s="37">
        <v>1584901</v>
      </c>
      <c r="C305" s="37"/>
      <c r="D305" s="35" t="s">
        <v>209</v>
      </c>
      <c r="E305" s="38" t="s">
        <v>2</v>
      </c>
      <c r="F305" s="38" t="s">
        <v>66</v>
      </c>
      <c r="G305" s="38" t="s">
        <v>66</v>
      </c>
      <c r="H305" s="39" t="s">
        <v>1670</v>
      </c>
      <c r="I305" s="35" t="s">
        <v>11</v>
      </c>
      <c r="J305" s="57" t="s">
        <v>1674</v>
      </c>
      <c r="K305" s="35" t="s">
        <v>1675</v>
      </c>
    </row>
    <row r="306" spans="1:11" ht="14.5" x14ac:dyDescent="0.3">
      <c r="A306" s="37">
        <v>8168</v>
      </c>
      <c r="B306" s="37">
        <v>1816801</v>
      </c>
      <c r="C306" s="37"/>
      <c r="D306" s="35" t="s">
        <v>636</v>
      </c>
      <c r="E306" s="38" t="s">
        <v>3</v>
      </c>
      <c r="F306" s="38" t="s">
        <v>336</v>
      </c>
      <c r="G306" s="38" t="s">
        <v>336</v>
      </c>
      <c r="H306" s="39" t="s">
        <v>1694</v>
      </c>
      <c r="I306" s="35" t="s">
        <v>12</v>
      </c>
      <c r="J306" s="56" t="s">
        <v>1681</v>
      </c>
      <c r="K306" s="35" t="s">
        <v>1682</v>
      </c>
    </row>
    <row r="307" spans="1:11" ht="14.5" x14ac:dyDescent="0.35">
      <c r="A307" s="36">
        <v>4315</v>
      </c>
      <c r="B307" s="37">
        <v>1431501</v>
      </c>
      <c r="C307" s="37"/>
      <c r="D307" s="35" t="s">
        <v>211</v>
      </c>
      <c r="E307" s="38" t="s">
        <v>2</v>
      </c>
      <c r="F307" s="38" t="s">
        <v>66</v>
      </c>
      <c r="G307" s="38" t="s">
        <v>66</v>
      </c>
      <c r="H307" s="39" t="s">
        <v>1670</v>
      </c>
      <c r="I307" s="35" t="s">
        <v>10</v>
      </c>
      <c r="J307" s="56" t="s">
        <v>1671</v>
      </c>
      <c r="K307" s="35" t="s">
        <v>1672</v>
      </c>
    </row>
    <row r="308" spans="1:11" ht="14.5" x14ac:dyDescent="0.35">
      <c r="A308" s="37">
        <v>4329</v>
      </c>
      <c r="B308" s="37">
        <v>1432901</v>
      </c>
      <c r="C308" s="37"/>
      <c r="D308" s="35" t="s">
        <v>858</v>
      </c>
      <c r="E308" s="38" t="s">
        <v>2</v>
      </c>
      <c r="F308" s="38" t="s">
        <v>357</v>
      </c>
      <c r="G308" s="38" t="s">
        <v>1690</v>
      </c>
      <c r="H308" s="39" t="s">
        <v>1670</v>
      </c>
      <c r="I308" s="35" t="s">
        <v>1677</v>
      </c>
      <c r="J308" s="57" t="s">
        <v>1678</v>
      </c>
      <c r="K308" s="35" t="s">
        <v>1679</v>
      </c>
    </row>
    <row r="309" spans="1:11" ht="14.5" x14ac:dyDescent="0.35">
      <c r="A309" s="36">
        <v>4342</v>
      </c>
      <c r="B309" s="37">
        <v>1434201</v>
      </c>
      <c r="C309" s="37"/>
      <c r="D309" s="35" t="s">
        <v>213</v>
      </c>
      <c r="E309" s="38" t="s">
        <v>2</v>
      </c>
      <c r="F309" s="38" t="s">
        <v>66</v>
      </c>
      <c r="G309" s="38" t="s">
        <v>66</v>
      </c>
      <c r="H309" s="39" t="s">
        <v>1670</v>
      </c>
      <c r="I309" s="35" t="s">
        <v>10</v>
      </c>
      <c r="J309" s="56" t="s">
        <v>1671</v>
      </c>
      <c r="K309" s="35" t="s">
        <v>1672</v>
      </c>
    </row>
    <row r="310" spans="1:11" ht="14.5" x14ac:dyDescent="0.3">
      <c r="A310" s="43">
        <v>6274</v>
      </c>
      <c r="B310" s="37">
        <v>1627401</v>
      </c>
      <c r="C310" s="37"/>
      <c r="D310" s="35" t="s">
        <v>407</v>
      </c>
      <c r="E310" s="38" t="s">
        <v>2</v>
      </c>
      <c r="F310" s="38" t="s">
        <v>336</v>
      </c>
      <c r="G310" s="38" t="s">
        <v>336</v>
      </c>
      <c r="H310" s="39" t="s">
        <v>1670</v>
      </c>
      <c r="I310" s="35" t="s">
        <v>23</v>
      </c>
      <c r="J310" s="56" t="s">
        <v>1684</v>
      </c>
      <c r="K310" s="35" t="s">
        <v>1685</v>
      </c>
    </row>
    <row r="311" spans="1:11" ht="14.5" x14ac:dyDescent="0.35">
      <c r="A311" s="36">
        <v>8686</v>
      </c>
      <c r="B311" s="37">
        <v>1868601</v>
      </c>
      <c r="C311" s="37"/>
      <c r="D311" s="35" t="s">
        <v>1312</v>
      </c>
      <c r="E311" s="38" t="s">
        <v>15</v>
      </c>
      <c r="F311" s="38" t="s">
        <v>295</v>
      </c>
      <c r="G311" s="38" t="s">
        <v>295</v>
      </c>
      <c r="H311" s="39" t="s">
        <v>1695</v>
      </c>
      <c r="I311" s="35" t="s">
        <v>20</v>
      </c>
      <c r="J311" s="56" t="s">
        <v>1686</v>
      </c>
      <c r="K311" s="35" t="s">
        <v>1687</v>
      </c>
    </row>
    <row r="312" spans="1:11" ht="14.5" x14ac:dyDescent="0.35">
      <c r="A312" s="42">
        <v>4349</v>
      </c>
      <c r="B312" s="37">
        <v>1434901</v>
      </c>
      <c r="C312" s="37"/>
      <c r="D312" s="35" t="s">
        <v>1078</v>
      </c>
      <c r="E312" s="38" t="s">
        <v>13</v>
      </c>
      <c r="F312" s="38" t="s">
        <v>303</v>
      </c>
      <c r="G312" s="38" t="s">
        <v>1690</v>
      </c>
      <c r="H312" s="39" t="s">
        <v>1670</v>
      </c>
      <c r="I312" s="35" t="s">
        <v>1691</v>
      </c>
      <c r="J312" s="57" t="s">
        <v>1692</v>
      </c>
      <c r="K312" s="6" t="s">
        <v>1693</v>
      </c>
    </row>
    <row r="313" spans="1:11" ht="14.5" x14ac:dyDescent="0.35">
      <c r="A313" s="36">
        <v>4425</v>
      </c>
      <c r="B313" s="37">
        <v>1442501</v>
      </c>
      <c r="C313" s="37"/>
      <c r="D313" s="35" t="s">
        <v>216</v>
      </c>
      <c r="E313" s="38" t="s">
        <v>2</v>
      </c>
      <c r="F313" s="38" t="s">
        <v>66</v>
      </c>
      <c r="G313" s="38" t="s">
        <v>66</v>
      </c>
      <c r="H313" s="39" t="s">
        <v>1670</v>
      </c>
      <c r="I313" s="35" t="s">
        <v>10</v>
      </c>
      <c r="J313" s="56" t="s">
        <v>1671</v>
      </c>
      <c r="K313" s="35" t="s">
        <v>1672</v>
      </c>
    </row>
    <row r="314" spans="1:11" ht="14.5" x14ac:dyDescent="0.3">
      <c r="A314" s="37">
        <v>9180</v>
      </c>
      <c r="B314" s="37">
        <v>1918001</v>
      </c>
      <c r="C314" s="37"/>
      <c r="D314" s="35" t="s">
        <v>409</v>
      </c>
      <c r="E314" s="38" t="s">
        <v>37</v>
      </c>
      <c r="F314" s="38" t="s">
        <v>385</v>
      </c>
      <c r="G314" s="38" t="s">
        <v>385</v>
      </c>
      <c r="H314" s="39" t="s">
        <v>385</v>
      </c>
      <c r="I314" s="35" t="s">
        <v>23</v>
      </c>
      <c r="J314" s="56" t="s">
        <v>1684</v>
      </c>
      <c r="K314" s="35" t="s">
        <v>1685</v>
      </c>
    </row>
    <row r="315" spans="1:11" ht="14.5" x14ac:dyDescent="0.35">
      <c r="A315" s="37">
        <v>4431</v>
      </c>
      <c r="B315" s="37">
        <v>1443101</v>
      </c>
      <c r="C315" s="37"/>
      <c r="D315" s="35" t="s">
        <v>860</v>
      </c>
      <c r="E315" s="38" t="s">
        <v>2</v>
      </c>
      <c r="F315" s="38" t="s">
        <v>357</v>
      </c>
      <c r="G315" s="38" t="s">
        <v>1690</v>
      </c>
      <c r="H315" s="39" t="s">
        <v>1670</v>
      </c>
      <c r="I315" s="35" t="s">
        <v>1677</v>
      </c>
      <c r="J315" s="57" t="s">
        <v>1678</v>
      </c>
      <c r="K315" s="35" t="s">
        <v>1679</v>
      </c>
    </row>
    <row r="316" spans="1:11" ht="14.5" x14ac:dyDescent="0.35">
      <c r="A316" s="36">
        <v>4681</v>
      </c>
      <c r="B316" s="37">
        <v>1468101</v>
      </c>
      <c r="C316" s="37"/>
      <c r="D316" s="35" t="s">
        <v>1531</v>
      </c>
      <c r="E316" s="38" t="s">
        <v>2</v>
      </c>
      <c r="F316" s="38" t="s">
        <v>307</v>
      </c>
      <c r="G316" s="38" t="s">
        <v>336</v>
      </c>
      <c r="H316" s="39" t="s">
        <v>1670</v>
      </c>
      <c r="I316" s="35" t="s">
        <v>11</v>
      </c>
      <c r="J316" s="57" t="s">
        <v>1674</v>
      </c>
      <c r="K316" s="35" t="s">
        <v>1675</v>
      </c>
    </row>
    <row r="317" spans="1:11" ht="14.5" x14ac:dyDescent="0.3">
      <c r="A317" s="40">
        <v>4438</v>
      </c>
      <c r="B317" s="37">
        <v>1443801</v>
      </c>
      <c r="C317" s="37"/>
      <c r="D317" s="35" t="s">
        <v>638</v>
      </c>
      <c r="E317" s="38" t="s">
        <v>2</v>
      </c>
      <c r="F317" s="38" t="s">
        <v>336</v>
      </c>
      <c r="G317" s="38" t="s">
        <v>336</v>
      </c>
      <c r="H317" s="39" t="s">
        <v>1676</v>
      </c>
      <c r="I317" s="35" t="s">
        <v>12</v>
      </c>
      <c r="J317" s="56" t="s">
        <v>1681</v>
      </c>
      <c r="K317" s="35" t="s">
        <v>1682</v>
      </c>
    </row>
    <row r="318" spans="1:11" ht="14.5" x14ac:dyDescent="0.35">
      <c r="A318" s="42">
        <v>4445</v>
      </c>
      <c r="B318" s="37">
        <v>1444501</v>
      </c>
      <c r="C318" s="37"/>
      <c r="D318" s="35" t="s">
        <v>1080</v>
      </c>
      <c r="E318" s="38" t="s">
        <v>2</v>
      </c>
      <c r="F318" s="38" t="s">
        <v>303</v>
      </c>
      <c r="G318" s="38" t="s">
        <v>1690</v>
      </c>
      <c r="H318" s="39" t="s">
        <v>1670</v>
      </c>
      <c r="I318" s="35" t="s">
        <v>1691</v>
      </c>
      <c r="J318" s="57" t="s">
        <v>1692</v>
      </c>
      <c r="K318" s="6" t="s">
        <v>1693</v>
      </c>
    </row>
    <row r="319" spans="1:11" ht="14.5" x14ac:dyDescent="0.35">
      <c r="A319" s="36">
        <v>8170</v>
      </c>
      <c r="B319" s="37">
        <v>1817001</v>
      </c>
      <c r="C319" s="37"/>
      <c r="D319" s="35" t="s">
        <v>411</v>
      </c>
      <c r="E319" s="38" t="s">
        <v>3</v>
      </c>
      <c r="F319" s="38" t="s">
        <v>295</v>
      </c>
      <c r="G319" s="38" t="s">
        <v>66</v>
      </c>
      <c r="H319" s="39" t="s">
        <v>1694</v>
      </c>
      <c r="I319" s="35" t="s">
        <v>23</v>
      </c>
      <c r="J319" s="56" t="s">
        <v>1684</v>
      </c>
      <c r="K319" s="35" t="s">
        <v>1685</v>
      </c>
    </row>
    <row r="320" spans="1:11" ht="14.5" x14ac:dyDescent="0.35">
      <c r="A320" s="36">
        <v>2042</v>
      </c>
      <c r="B320" s="37">
        <v>1204201</v>
      </c>
      <c r="C320" s="37"/>
      <c r="D320" s="35" t="s">
        <v>413</v>
      </c>
      <c r="E320" s="38" t="s">
        <v>2</v>
      </c>
      <c r="F320" s="38" t="s">
        <v>295</v>
      </c>
      <c r="G320" s="38" t="s">
        <v>295</v>
      </c>
      <c r="H320" s="39" t="s">
        <v>1670</v>
      </c>
      <c r="I320" s="35" t="s">
        <v>20</v>
      </c>
      <c r="J320" s="56" t="s">
        <v>1686</v>
      </c>
      <c r="K320" s="35" t="s">
        <v>1687</v>
      </c>
    </row>
    <row r="321" spans="1:11" ht="14.5" x14ac:dyDescent="0.35">
      <c r="A321" s="42">
        <v>4452</v>
      </c>
      <c r="B321" s="37">
        <v>1445201</v>
      </c>
      <c r="C321" s="37"/>
      <c r="D321" s="35" t="s">
        <v>1082</v>
      </c>
      <c r="E321" s="38" t="s">
        <v>2</v>
      </c>
      <c r="F321" s="38" t="s">
        <v>303</v>
      </c>
      <c r="G321" s="38" t="s">
        <v>1690</v>
      </c>
      <c r="H321" s="39" t="s">
        <v>1670</v>
      </c>
      <c r="I321" s="35" t="s">
        <v>1691</v>
      </c>
      <c r="J321" s="57" t="s">
        <v>1692</v>
      </c>
      <c r="K321" s="6" t="s">
        <v>1693</v>
      </c>
    </row>
    <row r="322" spans="1:11" ht="14.5" x14ac:dyDescent="0.35">
      <c r="A322" s="36">
        <v>4466</v>
      </c>
      <c r="B322" s="37">
        <v>1446601</v>
      </c>
      <c r="C322" s="37"/>
      <c r="D322" s="35" t="s">
        <v>219</v>
      </c>
      <c r="E322" s="38" t="s">
        <v>2</v>
      </c>
      <c r="F322" s="38" t="s">
        <v>66</v>
      </c>
      <c r="G322" s="38" t="s">
        <v>66</v>
      </c>
      <c r="H322" s="39" t="s">
        <v>1670</v>
      </c>
      <c r="I322" s="35" t="s">
        <v>10</v>
      </c>
      <c r="J322" s="56" t="s">
        <v>1671</v>
      </c>
      <c r="K322" s="35" t="s">
        <v>1672</v>
      </c>
    </row>
    <row r="323" spans="1:11" ht="14.5" x14ac:dyDescent="0.35">
      <c r="A323" s="36">
        <v>8713</v>
      </c>
      <c r="B323" s="37">
        <v>1871301</v>
      </c>
      <c r="C323" s="37"/>
      <c r="D323" s="35" t="s">
        <v>1314</v>
      </c>
      <c r="E323" s="38" t="s">
        <v>15</v>
      </c>
      <c r="F323" s="38" t="s">
        <v>295</v>
      </c>
      <c r="G323" s="38" t="s">
        <v>66</v>
      </c>
      <c r="H323" s="39" t="s">
        <v>1695</v>
      </c>
      <c r="I323" s="35" t="s">
        <v>20</v>
      </c>
      <c r="J323" s="56" t="s">
        <v>1686</v>
      </c>
      <c r="K323" s="35" t="s">
        <v>1687</v>
      </c>
    </row>
    <row r="324" spans="1:11" ht="14.5" x14ac:dyDescent="0.35">
      <c r="A324" s="42">
        <v>4473</v>
      </c>
      <c r="B324" s="37">
        <v>1447301</v>
      </c>
      <c r="C324" s="37"/>
      <c r="D324" s="35" t="s">
        <v>1084</v>
      </c>
      <c r="E324" s="38" t="s">
        <v>13</v>
      </c>
      <c r="F324" s="38" t="s">
        <v>303</v>
      </c>
      <c r="G324" s="38" t="s">
        <v>1690</v>
      </c>
      <c r="H324" s="39" t="s">
        <v>1670</v>
      </c>
      <c r="I324" s="35" t="s">
        <v>1691</v>
      </c>
      <c r="J324" s="57" t="s">
        <v>1692</v>
      </c>
      <c r="K324" s="6" t="s">
        <v>1693</v>
      </c>
    </row>
    <row r="325" spans="1:11" ht="14.5" x14ac:dyDescent="0.35">
      <c r="A325" s="37">
        <v>4493</v>
      </c>
      <c r="B325" s="37">
        <v>1449301</v>
      </c>
      <c r="C325" s="37"/>
      <c r="D325" s="35" t="s">
        <v>862</v>
      </c>
      <c r="E325" s="38" t="s">
        <v>2</v>
      </c>
      <c r="F325" s="38" t="s">
        <v>357</v>
      </c>
      <c r="G325" s="38" t="s">
        <v>1690</v>
      </c>
      <c r="H325" s="39" t="s">
        <v>1670</v>
      </c>
      <c r="I325" s="35" t="s">
        <v>1677</v>
      </c>
      <c r="J325" s="57" t="s">
        <v>1678</v>
      </c>
      <c r="K325" s="35" t="s">
        <v>1679</v>
      </c>
    </row>
    <row r="326" spans="1:11" ht="14.5" x14ac:dyDescent="0.3">
      <c r="A326" s="40">
        <v>4507</v>
      </c>
      <c r="B326" s="37">
        <v>1450701</v>
      </c>
      <c r="C326" s="37"/>
      <c r="D326" s="35" t="s">
        <v>640</v>
      </c>
      <c r="E326" s="38" t="s">
        <v>2</v>
      </c>
      <c r="F326" s="38" t="s">
        <v>336</v>
      </c>
      <c r="G326" s="38" t="s">
        <v>336</v>
      </c>
      <c r="H326" s="39" t="s">
        <v>1670</v>
      </c>
      <c r="I326" s="35" t="s">
        <v>12</v>
      </c>
      <c r="J326" s="56" t="s">
        <v>1681</v>
      </c>
      <c r="K326" s="35" t="s">
        <v>1682</v>
      </c>
    </row>
    <row r="327" spans="1:11" ht="14.5" x14ac:dyDescent="0.35">
      <c r="A327" s="36">
        <v>8174</v>
      </c>
      <c r="B327" s="37">
        <v>1817401</v>
      </c>
      <c r="C327" s="37"/>
      <c r="D327" s="35" t="s">
        <v>1086</v>
      </c>
      <c r="E327" s="38" t="s">
        <v>3</v>
      </c>
      <c r="F327" s="38" t="s">
        <v>303</v>
      </c>
      <c r="G327" s="38" t="s">
        <v>1690</v>
      </c>
      <c r="H327" s="39" t="s">
        <v>1694</v>
      </c>
      <c r="I327" s="35" t="s">
        <v>1677</v>
      </c>
      <c r="J327" s="57" t="s">
        <v>1678</v>
      </c>
      <c r="K327" s="35" t="s">
        <v>1679</v>
      </c>
    </row>
    <row r="328" spans="1:11" ht="14.5" x14ac:dyDescent="0.35">
      <c r="A328" s="37">
        <v>4515</v>
      </c>
      <c r="B328" s="37">
        <v>1451501</v>
      </c>
      <c r="C328" s="37"/>
      <c r="D328" s="35" t="s">
        <v>864</v>
      </c>
      <c r="E328" s="38" t="s">
        <v>2</v>
      </c>
      <c r="F328" s="38" t="s">
        <v>357</v>
      </c>
      <c r="G328" s="38" t="s">
        <v>1690</v>
      </c>
      <c r="H328" s="39" t="s">
        <v>1670</v>
      </c>
      <c r="I328" s="35" t="s">
        <v>1677</v>
      </c>
      <c r="J328" s="57" t="s">
        <v>1678</v>
      </c>
      <c r="K328" s="35" t="s">
        <v>1679</v>
      </c>
    </row>
    <row r="329" spans="1:11" ht="14.5" x14ac:dyDescent="0.35">
      <c r="A329" s="36">
        <v>4521</v>
      </c>
      <c r="B329" s="37">
        <v>1452101</v>
      </c>
      <c r="C329" s="37"/>
      <c r="D329" s="35" t="s">
        <v>1088</v>
      </c>
      <c r="E329" s="38" t="s">
        <v>51</v>
      </c>
      <c r="F329" s="38" t="s">
        <v>303</v>
      </c>
      <c r="G329" s="38" t="s">
        <v>1690</v>
      </c>
      <c r="H329" s="39" t="s">
        <v>1697</v>
      </c>
      <c r="I329" s="35" t="s">
        <v>1691</v>
      </c>
      <c r="J329" s="57" t="s">
        <v>1692</v>
      </c>
      <c r="K329" s="6" t="s">
        <v>1693</v>
      </c>
    </row>
    <row r="330" spans="1:11" ht="14.5" x14ac:dyDescent="0.35">
      <c r="A330" s="36">
        <v>4528</v>
      </c>
      <c r="B330" s="37">
        <v>1452801</v>
      </c>
      <c r="C330" s="37"/>
      <c r="D330" s="35" t="s">
        <v>1316</v>
      </c>
      <c r="E330" s="38" t="s">
        <v>2</v>
      </c>
      <c r="F330" s="38" t="s">
        <v>295</v>
      </c>
      <c r="G330" s="38" t="s">
        <v>295</v>
      </c>
      <c r="H330" s="39" t="s">
        <v>1670</v>
      </c>
      <c r="I330" s="35" t="s">
        <v>20</v>
      </c>
      <c r="J330" s="56" t="s">
        <v>1686</v>
      </c>
      <c r="K330" s="35" t="s">
        <v>1687</v>
      </c>
    </row>
    <row r="331" spans="1:11" ht="14.5" x14ac:dyDescent="0.35">
      <c r="A331" s="40">
        <v>4534</v>
      </c>
      <c r="B331" s="37">
        <v>1453401</v>
      </c>
      <c r="C331" s="37"/>
      <c r="D331" s="35" t="s">
        <v>642</v>
      </c>
      <c r="E331" s="38" t="s">
        <v>2</v>
      </c>
      <c r="F331" s="38" t="s">
        <v>336</v>
      </c>
      <c r="G331" s="38" t="s">
        <v>336</v>
      </c>
      <c r="H331" s="39" t="s">
        <v>1670</v>
      </c>
      <c r="I331" s="35" t="s">
        <v>11</v>
      </c>
      <c r="J331" s="57" t="s">
        <v>1674</v>
      </c>
      <c r="K331" s="35" t="s">
        <v>1675</v>
      </c>
    </row>
    <row r="332" spans="1:11" ht="14.5" x14ac:dyDescent="0.35">
      <c r="A332" s="36">
        <v>4548</v>
      </c>
      <c r="B332" s="37">
        <v>1454801</v>
      </c>
      <c r="C332" s="37"/>
      <c r="D332" s="35" t="s">
        <v>1533</v>
      </c>
      <c r="E332" s="38" t="s">
        <v>2</v>
      </c>
      <c r="F332" s="38" t="s">
        <v>307</v>
      </c>
      <c r="G332" s="38" t="s">
        <v>295</v>
      </c>
      <c r="H332" s="39" t="s">
        <v>1670</v>
      </c>
      <c r="I332" s="35" t="s">
        <v>20</v>
      </c>
      <c r="J332" s="56" t="s">
        <v>1686</v>
      </c>
      <c r="K332" s="35" t="s">
        <v>1687</v>
      </c>
    </row>
    <row r="333" spans="1:11" ht="14.5" x14ac:dyDescent="0.3">
      <c r="A333" s="37">
        <v>8179</v>
      </c>
      <c r="B333" s="37">
        <v>1817901</v>
      </c>
      <c r="C333" s="37"/>
      <c r="D333" s="35" t="s">
        <v>644</v>
      </c>
      <c r="E333" s="38" t="s">
        <v>3</v>
      </c>
      <c r="F333" s="38" t="s">
        <v>336</v>
      </c>
      <c r="G333" s="38" t="s">
        <v>336</v>
      </c>
      <c r="H333" s="39" t="s">
        <v>1694</v>
      </c>
      <c r="I333" s="35" t="s">
        <v>12</v>
      </c>
      <c r="J333" s="56" t="s">
        <v>1681</v>
      </c>
      <c r="K333" s="35" t="s">
        <v>1682</v>
      </c>
    </row>
    <row r="334" spans="1:11" ht="14.5" x14ac:dyDescent="0.35">
      <c r="A334" s="36">
        <v>6549</v>
      </c>
      <c r="B334" s="37">
        <v>1654901</v>
      </c>
      <c r="C334" s="37"/>
      <c r="D334" s="35" t="s">
        <v>1318</v>
      </c>
      <c r="E334" s="38" t="s">
        <v>2</v>
      </c>
      <c r="F334" s="38" t="s">
        <v>295</v>
      </c>
      <c r="G334" s="38" t="s">
        <v>295</v>
      </c>
      <c r="H334" s="39" t="s">
        <v>1670</v>
      </c>
      <c r="I334" s="35" t="s">
        <v>20</v>
      </c>
      <c r="J334" s="56" t="s">
        <v>1686</v>
      </c>
      <c r="K334" s="35" t="s">
        <v>1687</v>
      </c>
    </row>
    <row r="335" spans="1:11" ht="14.5" x14ac:dyDescent="0.35">
      <c r="A335" s="36">
        <v>8693</v>
      </c>
      <c r="B335" s="37">
        <v>1869301</v>
      </c>
      <c r="C335" s="37"/>
      <c r="D335" s="35" t="s">
        <v>415</v>
      </c>
      <c r="E335" s="38" t="s">
        <v>15</v>
      </c>
      <c r="F335" s="38" t="s">
        <v>295</v>
      </c>
      <c r="G335" s="38" t="s">
        <v>295</v>
      </c>
      <c r="H335" s="39" t="s">
        <v>1695</v>
      </c>
      <c r="I335" s="35" t="s">
        <v>23</v>
      </c>
      <c r="J335" s="56" t="s">
        <v>1684</v>
      </c>
      <c r="K335" s="35" t="s">
        <v>1685</v>
      </c>
    </row>
    <row r="336" spans="1:11" ht="14.5" x14ac:dyDescent="0.3">
      <c r="A336" s="40">
        <v>4562</v>
      </c>
      <c r="B336" s="37">
        <v>1456201</v>
      </c>
      <c r="C336" s="37"/>
      <c r="D336" s="35" t="s">
        <v>646</v>
      </c>
      <c r="E336" s="38" t="s">
        <v>2</v>
      </c>
      <c r="F336" s="38" t="s">
        <v>336</v>
      </c>
      <c r="G336" s="38" t="s">
        <v>336</v>
      </c>
      <c r="H336" s="39" t="s">
        <v>1676</v>
      </c>
      <c r="I336" s="35" t="s">
        <v>12</v>
      </c>
      <c r="J336" s="56" t="s">
        <v>1681</v>
      </c>
      <c r="K336" s="35" t="s">
        <v>1682</v>
      </c>
    </row>
    <row r="337" spans="1:11" ht="14.5" x14ac:dyDescent="0.35">
      <c r="A337" s="36">
        <v>8182</v>
      </c>
      <c r="B337" s="37">
        <v>1818201</v>
      </c>
      <c r="C337" s="37"/>
      <c r="D337" s="35" t="s">
        <v>1091</v>
      </c>
      <c r="E337" s="38" t="s">
        <v>3</v>
      </c>
      <c r="F337" s="38" t="s">
        <v>303</v>
      </c>
      <c r="G337" s="38" t="s">
        <v>1690</v>
      </c>
      <c r="H337" s="39" t="s">
        <v>1694</v>
      </c>
      <c r="I337" s="35" t="s">
        <v>1691</v>
      </c>
      <c r="J337" s="57" t="s">
        <v>1692</v>
      </c>
      <c r="K337" s="6" t="s">
        <v>1693</v>
      </c>
    </row>
    <row r="338" spans="1:11" ht="14.5" x14ac:dyDescent="0.35">
      <c r="A338" s="36">
        <v>4575</v>
      </c>
      <c r="B338" s="37">
        <v>1457501</v>
      </c>
      <c r="C338" s="37"/>
      <c r="D338" s="35" t="s">
        <v>1535</v>
      </c>
      <c r="E338" s="38" t="s">
        <v>2</v>
      </c>
      <c r="F338" s="38" t="s">
        <v>307</v>
      </c>
      <c r="G338" s="38" t="s">
        <v>336</v>
      </c>
      <c r="H338" s="39" t="s">
        <v>1673</v>
      </c>
      <c r="I338" s="35" t="s">
        <v>11</v>
      </c>
      <c r="J338" s="57" t="s">
        <v>1674</v>
      </c>
      <c r="K338" s="35" t="s">
        <v>1675</v>
      </c>
    </row>
    <row r="339" spans="1:11" ht="14.5" x14ac:dyDescent="0.35">
      <c r="A339" s="36">
        <v>4576</v>
      </c>
      <c r="B339" s="37">
        <v>1457601</v>
      </c>
      <c r="C339" s="37"/>
      <c r="D339" s="35" t="s">
        <v>1537</v>
      </c>
      <c r="E339" s="38" t="s">
        <v>2</v>
      </c>
      <c r="F339" s="38" t="s">
        <v>307</v>
      </c>
      <c r="G339" s="38" t="s">
        <v>336</v>
      </c>
      <c r="H339" s="39" t="s">
        <v>1698</v>
      </c>
      <c r="I339" s="35" t="s">
        <v>11</v>
      </c>
      <c r="J339" s="57" t="s">
        <v>1674</v>
      </c>
      <c r="K339" s="35" t="s">
        <v>1675</v>
      </c>
    </row>
    <row r="340" spans="1:11" ht="14.5" x14ac:dyDescent="0.35">
      <c r="A340" s="36">
        <v>4589</v>
      </c>
      <c r="B340" s="37">
        <v>1458901</v>
      </c>
      <c r="C340" s="37"/>
      <c r="D340" s="35" t="s">
        <v>1539</v>
      </c>
      <c r="E340" s="38" t="s">
        <v>2</v>
      </c>
      <c r="F340" s="38" t="s">
        <v>307</v>
      </c>
      <c r="G340" s="38" t="s">
        <v>295</v>
      </c>
      <c r="H340" s="39" t="s">
        <v>1670</v>
      </c>
      <c r="I340" s="35" t="s">
        <v>11</v>
      </c>
      <c r="J340" s="57" t="s">
        <v>1674</v>
      </c>
      <c r="K340" s="35" t="s">
        <v>1675</v>
      </c>
    </row>
    <row r="341" spans="1:11" ht="14.5" x14ac:dyDescent="0.3">
      <c r="A341" s="40">
        <v>6920</v>
      </c>
      <c r="B341" s="37">
        <v>1692001</v>
      </c>
      <c r="C341" s="37"/>
      <c r="D341" s="35" t="s">
        <v>649</v>
      </c>
      <c r="E341" s="38" t="s">
        <v>2</v>
      </c>
      <c r="F341" s="38" t="s">
        <v>336</v>
      </c>
      <c r="G341" s="38" t="s">
        <v>336</v>
      </c>
      <c r="H341" s="39" t="s">
        <v>1670</v>
      </c>
      <c r="I341" s="35" t="s">
        <v>12</v>
      </c>
      <c r="J341" s="56" t="s">
        <v>1681</v>
      </c>
      <c r="K341" s="35" t="s">
        <v>1682</v>
      </c>
    </row>
    <row r="342" spans="1:11" ht="14.5" x14ac:dyDescent="0.3">
      <c r="A342" s="43">
        <v>8652</v>
      </c>
      <c r="B342" s="37">
        <v>1865201</v>
      </c>
      <c r="C342" s="37"/>
      <c r="D342" s="35" t="s">
        <v>417</v>
      </c>
      <c r="E342" s="38" t="s">
        <v>29</v>
      </c>
      <c r="F342" s="38" t="s">
        <v>66</v>
      </c>
      <c r="G342" s="38" t="s">
        <v>66</v>
      </c>
      <c r="H342" s="39" t="s">
        <v>1695</v>
      </c>
      <c r="I342" s="35" t="s">
        <v>23</v>
      </c>
      <c r="J342" s="56" t="s">
        <v>1684</v>
      </c>
      <c r="K342" s="35" t="s">
        <v>1685</v>
      </c>
    </row>
    <row r="343" spans="1:11" ht="14.5" x14ac:dyDescent="0.35">
      <c r="A343" s="36">
        <v>7574</v>
      </c>
      <c r="B343" s="37">
        <v>1757401</v>
      </c>
      <c r="C343" s="37"/>
      <c r="D343" s="35" t="s">
        <v>1320</v>
      </c>
      <c r="E343" s="38" t="s">
        <v>54</v>
      </c>
      <c r="F343" s="46" t="s">
        <v>295</v>
      </c>
      <c r="G343" s="46" t="s">
        <v>66</v>
      </c>
      <c r="H343" s="39" t="s">
        <v>1683</v>
      </c>
      <c r="I343" s="35" t="s">
        <v>20</v>
      </c>
      <c r="J343" s="56" t="s">
        <v>1686</v>
      </c>
      <c r="K343" s="35" t="s">
        <v>1687</v>
      </c>
    </row>
    <row r="344" spans="1:11" ht="14.5" x14ac:dyDescent="0.35">
      <c r="A344" s="37">
        <v>4603</v>
      </c>
      <c r="B344" s="37">
        <v>1460301</v>
      </c>
      <c r="C344" s="37"/>
      <c r="D344" s="35" t="s">
        <v>866</v>
      </c>
      <c r="E344" s="38" t="s">
        <v>2</v>
      </c>
      <c r="F344" s="38" t="s">
        <v>357</v>
      </c>
      <c r="G344" s="38" t="s">
        <v>1690</v>
      </c>
      <c r="H344" s="39" t="s">
        <v>1670</v>
      </c>
      <c r="I344" s="35" t="s">
        <v>1677</v>
      </c>
      <c r="J344" s="57" t="s">
        <v>1678</v>
      </c>
      <c r="K344" s="35" t="s">
        <v>1679</v>
      </c>
    </row>
    <row r="345" spans="1:11" ht="14.5" x14ac:dyDescent="0.35">
      <c r="A345" s="36">
        <v>2944</v>
      </c>
      <c r="B345" s="37">
        <v>1294401</v>
      </c>
      <c r="C345" s="37"/>
      <c r="D345" s="35" t="s">
        <v>1541</v>
      </c>
      <c r="E345" s="38" t="s">
        <v>2</v>
      </c>
      <c r="F345" s="38" t="s">
        <v>307</v>
      </c>
      <c r="G345" s="38" t="s">
        <v>336</v>
      </c>
      <c r="H345" s="39" t="s">
        <v>1670</v>
      </c>
      <c r="I345" s="35" t="s">
        <v>11</v>
      </c>
      <c r="J345" s="57" t="s">
        <v>1674</v>
      </c>
      <c r="K345" s="35" t="s">
        <v>1675</v>
      </c>
    </row>
    <row r="346" spans="1:11" ht="14.5" x14ac:dyDescent="0.3">
      <c r="A346" s="40">
        <v>2375</v>
      </c>
      <c r="B346" s="37">
        <v>1237501</v>
      </c>
      <c r="C346" s="37"/>
      <c r="D346" s="35" t="s">
        <v>651</v>
      </c>
      <c r="E346" s="38" t="s">
        <v>2</v>
      </c>
      <c r="F346" s="38" t="s">
        <v>336</v>
      </c>
      <c r="G346" s="38" t="s">
        <v>336</v>
      </c>
      <c r="H346" s="39" t="s">
        <v>1676</v>
      </c>
      <c r="I346" s="35" t="s">
        <v>12</v>
      </c>
      <c r="J346" s="56" t="s">
        <v>1681</v>
      </c>
      <c r="K346" s="35" t="s">
        <v>1682</v>
      </c>
    </row>
    <row r="347" spans="1:11" ht="14.5" x14ac:dyDescent="0.3">
      <c r="A347" s="40">
        <v>4616</v>
      </c>
      <c r="B347" s="37">
        <v>1461601</v>
      </c>
      <c r="C347" s="37"/>
      <c r="D347" s="35" t="s">
        <v>653</v>
      </c>
      <c r="E347" s="38" t="s">
        <v>2</v>
      </c>
      <c r="F347" s="38" t="s">
        <v>336</v>
      </c>
      <c r="G347" s="38" t="s">
        <v>336</v>
      </c>
      <c r="H347" s="39" t="s">
        <v>1670</v>
      </c>
      <c r="I347" s="35" t="s">
        <v>12</v>
      </c>
      <c r="J347" s="56" t="s">
        <v>1681</v>
      </c>
      <c r="K347" s="35" t="s">
        <v>1682</v>
      </c>
    </row>
    <row r="348" spans="1:11" ht="14.5" x14ac:dyDescent="0.3">
      <c r="A348" s="40">
        <v>4630</v>
      </c>
      <c r="B348" s="37">
        <v>1463001</v>
      </c>
      <c r="C348" s="37"/>
      <c r="D348" s="35" t="s">
        <v>655</v>
      </c>
      <c r="E348" s="38" t="s">
        <v>2</v>
      </c>
      <c r="F348" s="38" t="s">
        <v>336</v>
      </c>
      <c r="G348" s="38" t="s">
        <v>336</v>
      </c>
      <c r="H348" s="39" t="s">
        <v>1676</v>
      </c>
      <c r="I348" s="35" t="s">
        <v>12</v>
      </c>
      <c r="J348" s="56" t="s">
        <v>1681</v>
      </c>
      <c r="K348" s="35" t="s">
        <v>1682</v>
      </c>
    </row>
    <row r="349" spans="1:11" ht="14.5" x14ac:dyDescent="0.3">
      <c r="A349" s="40">
        <v>2391</v>
      </c>
      <c r="B349" s="37">
        <v>1239101</v>
      </c>
      <c r="C349" s="37"/>
      <c r="D349" s="35" t="s">
        <v>657</v>
      </c>
      <c r="E349" s="38" t="s">
        <v>2</v>
      </c>
      <c r="F349" s="38" t="s">
        <v>336</v>
      </c>
      <c r="G349" s="38" t="s">
        <v>336</v>
      </c>
      <c r="H349" s="39" t="s">
        <v>1670</v>
      </c>
      <c r="I349" s="35" t="s">
        <v>12</v>
      </c>
      <c r="J349" s="56" t="s">
        <v>1681</v>
      </c>
      <c r="K349" s="35" t="s">
        <v>1682</v>
      </c>
    </row>
    <row r="350" spans="1:11" ht="14.5" x14ac:dyDescent="0.3">
      <c r="A350" s="37">
        <v>8700</v>
      </c>
      <c r="B350" s="37">
        <v>1870001</v>
      </c>
      <c r="C350" s="37"/>
      <c r="D350" s="35" t="s">
        <v>659</v>
      </c>
      <c r="E350" s="38" t="s">
        <v>15</v>
      </c>
      <c r="F350" s="38" t="s">
        <v>336</v>
      </c>
      <c r="G350" s="38" t="s">
        <v>336</v>
      </c>
      <c r="H350" s="39" t="s">
        <v>1695</v>
      </c>
      <c r="I350" s="35" t="s">
        <v>23</v>
      </c>
      <c r="J350" s="56" t="s">
        <v>1684</v>
      </c>
      <c r="K350" s="35" t="s">
        <v>1685</v>
      </c>
    </row>
    <row r="351" spans="1:11" ht="14.5" x14ac:dyDescent="0.3">
      <c r="A351" s="40">
        <v>6880</v>
      </c>
      <c r="B351" s="37">
        <v>1688001</v>
      </c>
      <c r="C351" s="37"/>
      <c r="D351" s="35" t="s">
        <v>661</v>
      </c>
      <c r="E351" s="38" t="s">
        <v>2</v>
      </c>
      <c r="F351" s="38" t="s">
        <v>336</v>
      </c>
      <c r="G351" s="38" t="s">
        <v>336</v>
      </c>
      <c r="H351" s="39" t="s">
        <v>1670</v>
      </c>
      <c r="I351" s="35" t="s">
        <v>12</v>
      </c>
      <c r="J351" s="56" t="s">
        <v>1681</v>
      </c>
      <c r="K351" s="35" t="s">
        <v>1682</v>
      </c>
    </row>
    <row r="352" spans="1:11" ht="14.5" x14ac:dyDescent="0.3">
      <c r="A352" s="43">
        <v>8559</v>
      </c>
      <c r="B352" s="37">
        <v>1855901</v>
      </c>
      <c r="C352" s="37"/>
      <c r="D352" s="35" t="s">
        <v>419</v>
      </c>
      <c r="E352" s="38" t="s">
        <v>29</v>
      </c>
      <c r="F352" s="38" t="s">
        <v>303</v>
      </c>
      <c r="G352" s="38" t="s">
        <v>1690</v>
      </c>
      <c r="H352" s="39" t="s">
        <v>1695</v>
      </c>
      <c r="I352" s="35" t="s">
        <v>23</v>
      </c>
      <c r="J352" s="56" t="s">
        <v>1684</v>
      </c>
      <c r="K352" s="35" t="s">
        <v>1685</v>
      </c>
    </row>
    <row r="353" spans="1:11" ht="14.5" x14ac:dyDescent="0.3">
      <c r="A353" s="37">
        <v>8701</v>
      </c>
      <c r="B353" s="37">
        <v>1870101</v>
      </c>
      <c r="C353" s="37">
        <v>1768039</v>
      </c>
      <c r="D353" s="35" t="s">
        <v>663</v>
      </c>
      <c r="E353" s="38" t="s">
        <v>30</v>
      </c>
      <c r="F353" s="38" t="s">
        <v>336</v>
      </c>
      <c r="G353" s="38" t="s">
        <v>336</v>
      </c>
      <c r="H353" s="39" t="s">
        <v>1683</v>
      </c>
      <c r="I353" s="35" t="s">
        <v>12</v>
      </c>
      <c r="J353" s="56" t="s">
        <v>1681</v>
      </c>
      <c r="K353" s="35" t="s">
        <v>1682</v>
      </c>
    </row>
    <row r="354" spans="1:11" ht="14.5" x14ac:dyDescent="0.3">
      <c r="A354" s="41">
        <v>8189</v>
      </c>
      <c r="B354" s="37">
        <v>1818901</v>
      </c>
      <c r="C354" s="37"/>
      <c r="D354" s="35" t="s">
        <v>422</v>
      </c>
      <c r="E354" s="38" t="s">
        <v>3</v>
      </c>
      <c r="F354" s="38" t="s">
        <v>307</v>
      </c>
      <c r="G354" s="38" t="s">
        <v>295</v>
      </c>
      <c r="H354" s="39" t="s">
        <v>1694</v>
      </c>
      <c r="I354" s="35" t="s">
        <v>23</v>
      </c>
      <c r="J354" s="56" t="s">
        <v>1684</v>
      </c>
      <c r="K354" s="35" t="s">
        <v>1685</v>
      </c>
    </row>
    <row r="355" spans="1:11" ht="14.5" x14ac:dyDescent="0.35">
      <c r="A355" s="36">
        <v>4671</v>
      </c>
      <c r="B355" s="37">
        <v>1467101</v>
      </c>
      <c r="C355" s="37"/>
      <c r="D355" s="35" t="s">
        <v>1543</v>
      </c>
      <c r="E355" s="38" t="s">
        <v>2</v>
      </c>
      <c r="F355" s="38" t="s">
        <v>307</v>
      </c>
      <c r="G355" s="38" t="s">
        <v>295</v>
      </c>
      <c r="H355" s="39" t="s">
        <v>1670</v>
      </c>
      <c r="I355" s="35" t="s">
        <v>11</v>
      </c>
      <c r="J355" s="57" t="s">
        <v>1674</v>
      </c>
      <c r="K355" s="35" t="s">
        <v>1675</v>
      </c>
    </row>
    <row r="356" spans="1:11" ht="14.5" x14ac:dyDescent="0.35">
      <c r="A356" s="41">
        <v>8714</v>
      </c>
      <c r="B356" s="37">
        <v>1871401</v>
      </c>
      <c r="C356" s="37"/>
      <c r="D356" s="35" t="s">
        <v>1545</v>
      </c>
      <c r="E356" s="38" t="s">
        <v>15</v>
      </c>
      <c r="F356" s="38" t="s">
        <v>307</v>
      </c>
      <c r="G356" s="38" t="s">
        <v>336</v>
      </c>
      <c r="H356" s="39" t="s">
        <v>1695</v>
      </c>
      <c r="I356" s="35" t="s">
        <v>11</v>
      </c>
      <c r="J356" s="57" t="s">
        <v>1674</v>
      </c>
      <c r="K356" s="35" t="s">
        <v>1675</v>
      </c>
    </row>
    <row r="357" spans="1:11" ht="14.5" x14ac:dyDescent="0.35">
      <c r="A357" s="36">
        <v>2943</v>
      </c>
      <c r="B357" s="37">
        <v>1294301</v>
      </c>
      <c r="C357" s="37"/>
      <c r="D357" s="35" t="s">
        <v>1547</v>
      </c>
      <c r="E357" s="38" t="s">
        <v>2</v>
      </c>
      <c r="F357" s="38" t="s">
        <v>307</v>
      </c>
      <c r="G357" s="38" t="s">
        <v>336</v>
      </c>
      <c r="H357" s="39" t="s">
        <v>1670</v>
      </c>
      <c r="I357" s="35" t="s">
        <v>11</v>
      </c>
      <c r="J357" s="57" t="s">
        <v>1674</v>
      </c>
      <c r="K357" s="35" t="s">
        <v>1675</v>
      </c>
    </row>
    <row r="358" spans="1:11" ht="14.5" x14ac:dyDescent="0.35">
      <c r="A358" s="36">
        <v>5112</v>
      </c>
      <c r="B358" s="37">
        <v>1511201</v>
      </c>
      <c r="C358" s="37"/>
      <c r="D358" s="35" t="s">
        <v>1549</v>
      </c>
      <c r="E358" s="38" t="s">
        <v>2</v>
      </c>
      <c r="F358" s="38" t="s">
        <v>307</v>
      </c>
      <c r="G358" s="38" t="s">
        <v>66</v>
      </c>
      <c r="H358" s="39" t="s">
        <v>1696</v>
      </c>
      <c r="I358" s="35" t="s">
        <v>11</v>
      </c>
      <c r="J358" s="57" t="s">
        <v>1674</v>
      </c>
      <c r="K358" s="35" t="s">
        <v>1675</v>
      </c>
    </row>
    <row r="359" spans="1:11" ht="14.5" x14ac:dyDescent="0.35">
      <c r="A359" s="36">
        <v>8721</v>
      </c>
      <c r="B359" s="37">
        <v>1872101</v>
      </c>
      <c r="C359" s="37"/>
      <c r="D359" s="35" t="s">
        <v>221</v>
      </c>
      <c r="E359" s="38" t="s">
        <v>15</v>
      </c>
      <c r="F359" s="38" t="s">
        <v>66</v>
      </c>
      <c r="G359" s="38" t="s">
        <v>66</v>
      </c>
      <c r="H359" s="39" t="s">
        <v>1695</v>
      </c>
      <c r="I359" s="35" t="s">
        <v>12</v>
      </c>
      <c r="J359" s="56" t="s">
        <v>1681</v>
      </c>
      <c r="K359" s="35" t="s">
        <v>1682</v>
      </c>
    </row>
    <row r="360" spans="1:11" ht="14.5" x14ac:dyDescent="0.35">
      <c r="A360" s="42">
        <v>4692</v>
      </c>
      <c r="B360" s="37">
        <v>1469201</v>
      </c>
      <c r="C360" s="37"/>
      <c r="D360" s="35" t="s">
        <v>1093</v>
      </c>
      <c r="E360" s="38" t="s">
        <v>13</v>
      </c>
      <c r="F360" s="38" t="s">
        <v>303</v>
      </c>
      <c r="G360" s="38" t="s">
        <v>1690</v>
      </c>
      <c r="H360" s="39" t="s">
        <v>1670</v>
      </c>
      <c r="I360" s="35" t="s">
        <v>1691</v>
      </c>
      <c r="J360" s="57" t="s">
        <v>1692</v>
      </c>
      <c r="K360" s="6" t="s">
        <v>1693</v>
      </c>
    </row>
    <row r="361" spans="1:11" ht="14.5" x14ac:dyDescent="0.3">
      <c r="A361" s="43">
        <v>8777</v>
      </c>
      <c r="B361" s="37">
        <v>1877701</v>
      </c>
      <c r="C361" s="37"/>
      <c r="D361" s="35" t="s">
        <v>424</v>
      </c>
      <c r="E361" s="38" t="s">
        <v>29</v>
      </c>
      <c r="F361" s="38" t="s">
        <v>307</v>
      </c>
      <c r="G361" s="38" t="s">
        <v>336</v>
      </c>
      <c r="H361" s="39" t="s">
        <v>1695</v>
      </c>
      <c r="I361" s="35" t="s">
        <v>23</v>
      </c>
      <c r="J361" s="56" t="s">
        <v>1684</v>
      </c>
      <c r="K361" s="35" t="s">
        <v>1685</v>
      </c>
    </row>
    <row r="362" spans="1:11" ht="14.5" x14ac:dyDescent="0.35">
      <c r="A362" s="36">
        <v>5240</v>
      </c>
      <c r="B362" s="37">
        <v>1524001</v>
      </c>
      <c r="C362" s="37"/>
      <c r="D362" s="35" t="s">
        <v>1322</v>
      </c>
      <c r="E362" s="38" t="s">
        <v>3</v>
      </c>
      <c r="F362" s="38" t="s">
        <v>295</v>
      </c>
      <c r="G362" s="38" t="s">
        <v>295</v>
      </c>
      <c r="H362" s="39" t="s">
        <v>1694</v>
      </c>
      <c r="I362" s="35" t="s">
        <v>20</v>
      </c>
      <c r="J362" s="56" t="s">
        <v>1686</v>
      </c>
      <c r="K362" s="35" t="s">
        <v>1687</v>
      </c>
    </row>
    <row r="363" spans="1:11" ht="14.5" x14ac:dyDescent="0.3">
      <c r="A363" s="40">
        <v>4696</v>
      </c>
      <c r="B363" s="37">
        <v>1469601</v>
      </c>
      <c r="C363" s="37"/>
      <c r="D363" s="35" t="s">
        <v>665</v>
      </c>
      <c r="E363" s="38" t="s">
        <v>2</v>
      </c>
      <c r="F363" s="38" t="s">
        <v>336</v>
      </c>
      <c r="G363" s="38" t="s">
        <v>336</v>
      </c>
      <c r="H363" s="39" t="s">
        <v>1676</v>
      </c>
      <c r="I363" s="35" t="s">
        <v>12</v>
      </c>
      <c r="J363" s="56" t="s">
        <v>1681</v>
      </c>
      <c r="K363" s="35" t="s">
        <v>1682</v>
      </c>
    </row>
    <row r="364" spans="1:11" ht="14.5" x14ac:dyDescent="0.35">
      <c r="A364" s="36">
        <v>8725</v>
      </c>
      <c r="B364" s="37">
        <v>1872501</v>
      </c>
      <c r="C364" s="37"/>
      <c r="D364" s="35" t="s">
        <v>1095</v>
      </c>
      <c r="E364" s="38" t="s">
        <v>15</v>
      </c>
      <c r="F364" s="38" t="s">
        <v>303</v>
      </c>
      <c r="G364" s="38" t="s">
        <v>1690</v>
      </c>
      <c r="H364" s="39" t="s">
        <v>1695</v>
      </c>
      <c r="I364" s="35" t="s">
        <v>1691</v>
      </c>
      <c r="J364" s="57" t="s">
        <v>1692</v>
      </c>
      <c r="K364" s="6" t="s">
        <v>1693</v>
      </c>
    </row>
    <row r="365" spans="1:11" ht="14.5" x14ac:dyDescent="0.35">
      <c r="A365" s="36">
        <v>4699</v>
      </c>
      <c r="B365" s="37">
        <v>1469901</v>
      </c>
      <c r="C365" s="37"/>
      <c r="D365" s="35" t="s">
        <v>1324</v>
      </c>
      <c r="E365" s="38" t="s">
        <v>13</v>
      </c>
      <c r="F365" s="38" t="s">
        <v>295</v>
      </c>
      <c r="G365" s="38" t="s">
        <v>295</v>
      </c>
      <c r="H365" s="39" t="s">
        <v>1670</v>
      </c>
      <c r="I365" s="35" t="s">
        <v>20</v>
      </c>
      <c r="J365" s="56" t="s">
        <v>1686</v>
      </c>
      <c r="K365" s="35" t="s">
        <v>1687</v>
      </c>
    </row>
    <row r="366" spans="1:11" ht="14.5" x14ac:dyDescent="0.35">
      <c r="A366" s="36">
        <v>4712</v>
      </c>
      <c r="B366" s="37">
        <v>1471201</v>
      </c>
      <c r="C366" s="37"/>
      <c r="D366" s="35" t="s">
        <v>1326</v>
      </c>
      <c r="E366" s="38" t="s">
        <v>2</v>
      </c>
      <c r="F366" s="38" t="s">
        <v>295</v>
      </c>
      <c r="G366" s="38" t="s">
        <v>295</v>
      </c>
      <c r="H366" s="39" t="s">
        <v>1670</v>
      </c>
      <c r="I366" s="35" t="s">
        <v>20</v>
      </c>
      <c r="J366" s="56" t="s">
        <v>1686</v>
      </c>
      <c r="K366" s="35" t="s">
        <v>1687</v>
      </c>
    </row>
    <row r="367" spans="1:11" ht="14.5" x14ac:dyDescent="0.35">
      <c r="A367" s="37">
        <v>4726</v>
      </c>
      <c r="B367" s="37">
        <v>1472601</v>
      </c>
      <c r="C367" s="37"/>
      <c r="D367" s="35" t="s">
        <v>868</v>
      </c>
      <c r="E367" s="38" t="s">
        <v>2</v>
      </c>
      <c r="F367" s="38" t="s">
        <v>357</v>
      </c>
      <c r="G367" s="38" t="s">
        <v>1690</v>
      </c>
      <c r="H367" s="39" t="s">
        <v>1670</v>
      </c>
      <c r="I367" s="35" t="s">
        <v>1677</v>
      </c>
      <c r="J367" s="57" t="s">
        <v>1678</v>
      </c>
      <c r="K367" s="35" t="s">
        <v>1679</v>
      </c>
    </row>
    <row r="368" spans="1:11" ht="14.5" x14ac:dyDescent="0.35">
      <c r="A368" s="41">
        <v>8064</v>
      </c>
      <c r="B368" s="37">
        <v>1806401</v>
      </c>
      <c r="C368" s="37"/>
      <c r="D368" s="35" t="s">
        <v>1551</v>
      </c>
      <c r="E368" s="38" t="s">
        <v>3</v>
      </c>
      <c r="F368" s="38" t="s">
        <v>307</v>
      </c>
      <c r="G368" s="38" t="s">
        <v>295</v>
      </c>
      <c r="H368" s="39" t="s">
        <v>1694</v>
      </c>
      <c r="I368" s="35" t="s">
        <v>11</v>
      </c>
      <c r="J368" s="57" t="s">
        <v>1674</v>
      </c>
      <c r="K368" s="35" t="s">
        <v>1675</v>
      </c>
    </row>
    <row r="369" spans="1:11" ht="14.5" x14ac:dyDescent="0.35">
      <c r="A369" s="36">
        <v>2701</v>
      </c>
      <c r="B369" s="37">
        <v>1270101</v>
      </c>
      <c r="C369" s="37"/>
      <c r="D369" s="35" t="s">
        <v>1553</v>
      </c>
      <c r="E369" s="38" t="s">
        <v>2</v>
      </c>
      <c r="F369" s="38" t="s">
        <v>307</v>
      </c>
      <c r="G369" s="38" t="s">
        <v>295</v>
      </c>
      <c r="H369" s="39" t="s">
        <v>1670</v>
      </c>
      <c r="I369" s="35" t="s">
        <v>20</v>
      </c>
      <c r="J369" s="56" t="s">
        <v>1686</v>
      </c>
      <c r="K369" s="35" t="s">
        <v>1687</v>
      </c>
    </row>
    <row r="370" spans="1:11" ht="14.5" x14ac:dyDescent="0.3">
      <c r="A370" s="41">
        <v>8208</v>
      </c>
      <c r="B370" s="37">
        <v>1820801</v>
      </c>
      <c r="C370" s="37"/>
      <c r="D370" s="35" t="s">
        <v>1555</v>
      </c>
      <c r="E370" s="38" t="s">
        <v>3</v>
      </c>
      <c r="F370" s="38" t="s">
        <v>307</v>
      </c>
      <c r="G370" s="38" t="s">
        <v>295</v>
      </c>
      <c r="H370" s="39" t="s">
        <v>1694</v>
      </c>
      <c r="I370" s="35" t="s">
        <v>23</v>
      </c>
      <c r="J370" s="56" t="s">
        <v>1684</v>
      </c>
      <c r="K370" s="35" t="s">
        <v>1685</v>
      </c>
    </row>
    <row r="371" spans="1:11" ht="14.5" x14ac:dyDescent="0.35">
      <c r="A371" s="36">
        <v>6534</v>
      </c>
      <c r="B371" s="37">
        <v>1653401</v>
      </c>
      <c r="C371" s="37"/>
      <c r="D371" s="35" t="s">
        <v>1557</v>
      </c>
      <c r="E371" s="38" t="s">
        <v>2</v>
      </c>
      <c r="F371" s="38" t="s">
        <v>307</v>
      </c>
      <c r="G371" s="38" t="s">
        <v>66</v>
      </c>
      <c r="H371" s="39" t="s">
        <v>1670</v>
      </c>
      <c r="I371" s="35" t="s">
        <v>10</v>
      </c>
      <c r="J371" s="56" t="s">
        <v>1671</v>
      </c>
      <c r="K371" s="35" t="s">
        <v>1672</v>
      </c>
    </row>
    <row r="372" spans="1:11" ht="14.5" x14ac:dyDescent="0.35">
      <c r="A372" s="36">
        <v>8727</v>
      </c>
      <c r="B372" s="37">
        <v>1872701</v>
      </c>
      <c r="C372" s="37"/>
      <c r="D372" s="35" t="s">
        <v>223</v>
      </c>
      <c r="E372" s="38" t="s">
        <v>15</v>
      </c>
      <c r="F372" s="38" t="s">
        <v>66</v>
      </c>
      <c r="G372" s="38" t="s">
        <v>66</v>
      </c>
      <c r="H372" s="39" t="s">
        <v>1695</v>
      </c>
      <c r="I372" s="35" t="s">
        <v>10</v>
      </c>
      <c r="J372" s="56" t="s">
        <v>1671</v>
      </c>
      <c r="K372" s="35" t="s">
        <v>1672</v>
      </c>
    </row>
    <row r="373" spans="1:11" ht="14.5" x14ac:dyDescent="0.35">
      <c r="A373" s="36">
        <v>6179</v>
      </c>
      <c r="B373" s="37">
        <v>1617901</v>
      </c>
      <c r="C373" s="37"/>
      <c r="D373" s="35" t="s">
        <v>427</v>
      </c>
      <c r="E373" s="38" t="s">
        <v>2</v>
      </c>
      <c r="F373" s="38" t="s">
        <v>295</v>
      </c>
      <c r="G373" s="38" t="s">
        <v>295</v>
      </c>
      <c r="H373" s="39" t="s">
        <v>1670</v>
      </c>
      <c r="I373" s="35" t="s">
        <v>20</v>
      </c>
      <c r="J373" s="56" t="s">
        <v>1686</v>
      </c>
      <c r="K373" s="35" t="s">
        <v>1687</v>
      </c>
    </row>
    <row r="374" spans="1:11" ht="14.5" x14ac:dyDescent="0.35">
      <c r="A374" s="37">
        <v>4760</v>
      </c>
      <c r="B374" s="37">
        <v>1476001</v>
      </c>
      <c r="C374" s="37"/>
      <c r="D374" s="35" t="s">
        <v>871</v>
      </c>
      <c r="E374" s="38" t="s">
        <v>2</v>
      </c>
      <c r="F374" s="38" t="s">
        <v>357</v>
      </c>
      <c r="G374" s="38" t="s">
        <v>1690</v>
      </c>
      <c r="H374" s="39" t="s">
        <v>1670</v>
      </c>
      <c r="I374" s="35" t="s">
        <v>1677</v>
      </c>
      <c r="J374" s="57" t="s">
        <v>1678</v>
      </c>
      <c r="K374" s="35" t="s">
        <v>1679</v>
      </c>
    </row>
    <row r="375" spans="1:11" ht="14.5" x14ac:dyDescent="0.35">
      <c r="A375" s="42">
        <v>4762</v>
      </c>
      <c r="B375" s="37">
        <v>1476201</v>
      </c>
      <c r="C375" s="37"/>
      <c r="D375" s="35" t="s">
        <v>1097</v>
      </c>
      <c r="E375" s="38" t="s">
        <v>13</v>
      </c>
      <c r="F375" s="38" t="s">
        <v>303</v>
      </c>
      <c r="G375" s="38" t="s">
        <v>1690</v>
      </c>
      <c r="H375" s="39" t="s">
        <v>1670</v>
      </c>
      <c r="I375" s="35" t="s">
        <v>1691</v>
      </c>
      <c r="J375" s="57" t="s">
        <v>1692</v>
      </c>
      <c r="K375" s="6" t="s">
        <v>1693</v>
      </c>
    </row>
    <row r="376" spans="1:11" ht="14.5" x14ac:dyDescent="0.35">
      <c r="A376" s="36">
        <v>6869</v>
      </c>
      <c r="B376" s="37">
        <v>1686901</v>
      </c>
      <c r="C376" s="37"/>
      <c r="D376" s="35" t="s">
        <v>225</v>
      </c>
      <c r="E376" s="38" t="s">
        <v>2</v>
      </c>
      <c r="F376" s="38" t="s">
        <v>66</v>
      </c>
      <c r="G376" s="38" t="s">
        <v>66</v>
      </c>
      <c r="H376" s="39" t="s">
        <v>1676</v>
      </c>
      <c r="I376" s="35" t="s">
        <v>10</v>
      </c>
      <c r="J376" s="56" t="s">
        <v>1671</v>
      </c>
      <c r="K376" s="35" t="s">
        <v>1672</v>
      </c>
    </row>
    <row r="377" spans="1:11" ht="14.5" x14ac:dyDescent="0.35">
      <c r="A377" s="37">
        <v>7399</v>
      </c>
      <c r="B377" s="37">
        <v>1739901</v>
      </c>
      <c r="C377" s="37"/>
      <c r="D377" s="35" t="s">
        <v>873</v>
      </c>
      <c r="E377" s="38" t="s">
        <v>2</v>
      </c>
      <c r="F377" s="38" t="s">
        <v>357</v>
      </c>
      <c r="G377" s="38" t="s">
        <v>1690</v>
      </c>
      <c r="H377" s="39" t="s">
        <v>1670</v>
      </c>
      <c r="I377" s="35" t="s">
        <v>1677</v>
      </c>
      <c r="J377" s="57" t="s">
        <v>1678</v>
      </c>
      <c r="K377" s="35" t="s">
        <v>1679</v>
      </c>
    </row>
    <row r="378" spans="1:11" ht="14.5" x14ac:dyDescent="0.35">
      <c r="A378" s="36">
        <v>4786</v>
      </c>
      <c r="B378" s="37">
        <v>1478601</v>
      </c>
      <c r="C378" s="37"/>
      <c r="D378" s="35" t="s">
        <v>1328</v>
      </c>
      <c r="E378" s="38" t="s">
        <v>2</v>
      </c>
      <c r="F378" s="38" t="s">
        <v>295</v>
      </c>
      <c r="G378" s="38" t="s">
        <v>66</v>
      </c>
      <c r="H378" s="39" t="s">
        <v>1670</v>
      </c>
      <c r="I378" s="35" t="s">
        <v>20</v>
      </c>
      <c r="J378" s="56" t="s">
        <v>1686</v>
      </c>
      <c r="K378" s="35" t="s">
        <v>1687</v>
      </c>
    </row>
    <row r="379" spans="1:11" ht="14.5" x14ac:dyDescent="0.35">
      <c r="A379" s="36">
        <v>8741</v>
      </c>
      <c r="B379" s="37">
        <v>1874101</v>
      </c>
      <c r="C379" s="37"/>
      <c r="D379" s="35" t="s">
        <v>1330</v>
      </c>
      <c r="E379" s="38" t="s">
        <v>25</v>
      </c>
      <c r="F379" s="38" t="s">
        <v>295</v>
      </c>
      <c r="G379" s="38" t="s">
        <v>295</v>
      </c>
      <c r="H379" s="39" t="s">
        <v>1683</v>
      </c>
      <c r="I379" s="35" t="s">
        <v>20</v>
      </c>
      <c r="J379" s="56" t="s">
        <v>1686</v>
      </c>
      <c r="K379" s="35" t="s">
        <v>1687</v>
      </c>
    </row>
    <row r="380" spans="1:11" ht="14.5" x14ac:dyDescent="0.35">
      <c r="A380" s="36">
        <v>2543</v>
      </c>
      <c r="B380" s="37">
        <v>1254301</v>
      </c>
      <c r="C380" s="37"/>
      <c r="D380" s="35" t="s">
        <v>1559</v>
      </c>
      <c r="E380" s="38" t="s">
        <v>2</v>
      </c>
      <c r="F380" s="38" t="s">
        <v>307</v>
      </c>
      <c r="G380" s="38" t="s">
        <v>336</v>
      </c>
      <c r="H380" s="39" t="s">
        <v>1698</v>
      </c>
      <c r="I380" s="35" t="s">
        <v>11</v>
      </c>
      <c r="J380" s="57" t="s">
        <v>1674</v>
      </c>
      <c r="K380" s="35" t="s">
        <v>1675</v>
      </c>
    </row>
    <row r="381" spans="1:11" ht="14.5" x14ac:dyDescent="0.35">
      <c r="A381" s="36">
        <v>7390</v>
      </c>
      <c r="B381" s="37">
        <v>1739001</v>
      </c>
      <c r="C381" s="37"/>
      <c r="D381" s="35" t="s">
        <v>1099</v>
      </c>
      <c r="E381" s="38" t="s">
        <v>21</v>
      </c>
      <c r="F381" s="38" t="s">
        <v>303</v>
      </c>
      <c r="G381" s="38" t="s">
        <v>1690</v>
      </c>
      <c r="H381" s="39" t="s">
        <v>1703</v>
      </c>
      <c r="I381" s="35" t="s">
        <v>1691</v>
      </c>
      <c r="J381" s="57" t="s">
        <v>1692</v>
      </c>
      <c r="K381" s="6" t="s">
        <v>1693</v>
      </c>
    </row>
    <row r="382" spans="1:11" ht="14.5" x14ac:dyDescent="0.35">
      <c r="A382" s="36">
        <v>2393</v>
      </c>
      <c r="B382" s="37">
        <v>1239301</v>
      </c>
      <c r="C382" s="37"/>
      <c r="D382" s="35" t="s">
        <v>1561</v>
      </c>
      <c r="E382" s="38" t="s">
        <v>2</v>
      </c>
      <c r="F382" s="38" t="s">
        <v>307</v>
      </c>
      <c r="G382" s="38" t="s">
        <v>336</v>
      </c>
      <c r="H382" s="39" t="s">
        <v>1689</v>
      </c>
      <c r="I382" s="35" t="s">
        <v>12</v>
      </c>
      <c r="J382" s="56" t="s">
        <v>1681</v>
      </c>
      <c r="K382" s="35" t="s">
        <v>1682</v>
      </c>
    </row>
    <row r="383" spans="1:11" ht="14.5" x14ac:dyDescent="0.35">
      <c r="A383" s="42">
        <v>4764</v>
      </c>
      <c r="B383" s="37">
        <v>1476401</v>
      </c>
      <c r="C383" s="37"/>
      <c r="D383" s="35" t="s">
        <v>1101</v>
      </c>
      <c r="E383" s="38" t="s">
        <v>2</v>
      </c>
      <c r="F383" s="38" t="s">
        <v>303</v>
      </c>
      <c r="G383" s="38" t="s">
        <v>1690</v>
      </c>
      <c r="H383" s="39" t="s">
        <v>1670</v>
      </c>
      <c r="I383" s="35" t="s">
        <v>1691</v>
      </c>
      <c r="J383" s="57" t="s">
        <v>1692</v>
      </c>
      <c r="K383" s="6" t="s">
        <v>1693</v>
      </c>
    </row>
    <row r="384" spans="1:11" ht="14.5" x14ac:dyDescent="0.3">
      <c r="A384" s="40">
        <v>4767</v>
      </c>
      <c r="B384" s="37">
        <v>1476701</v>
      </c>
      <c r="C384" s="37"/>
      <c r="D384" s="35" t="s">
        <v>667</v>
      </c>
      <c r="E384" s="38" t="s">
        <v>2</v>
      </c>
      <c r="F384" s="38" t="s">
        <v>336</v>
      </c>
      <c r="G384" s="38" t="s">
        <v>336</v>
      </c>
      <c r="H384" s="39" t="s">
        <v>1676</v>
      </c>
      <c r="I384" s="35" t="s">
        <v>12</v>
      </c>
      <c r="J384" s="56" t="s">
        <v>1681</v>
      </c>
      <c r="K384" s="35" t="s">
        <v>1682</v>
      </c>
    </row>
    <row r="385" spans="1:11" ht="14.5" x14ac:dyDescent="0.35">
      <c r="A385" s="42">
        <v>4775</v>
      </c>
      <c r="B385" s="37">
        <v>1477501</v>
      </c>
      <c r="C385" s="37"/>
      <c r="D385" s="35" t="s">
        <v>1103</v>
      </c>
      <c r="E385" s="38" t="s">
        <v>2</v>
      </c>
      <c r="F385" s="38" t="s">
        <v>303</v>
      </c>
      <c r="G385" s="38" t="s">
        <v>1690</v>
      </c>
      <c r="H385" s="39" t="s">
        <v>1670</v>
      </c>
      <c r="I385" s="35" t="s">
        <v>1691</v>
      </c>
      <c r="J385" s="57" t="s">
        <v>1692</v>
      </c>
      <c r="K385" s="6" t="s">
        <v>1693</v>
      </c>
    </row>
    <row r="386" spans="1:11" ht="14.5" x14ac:dyDescent="0.35">
      <c r="A386" s="37">
        <v>4781</v>
      </c>
      <c r="B386" s="37">
        <v>1478101</v>
      </c>
      <c r="C386" s="37"/>
      <c r="D386" s="35" t="s">
        <v>875</v>
      </c>
      <c r="E386" s="38" t="s">
        <v>2</v>
      </c>
      <c r="F386" s="38" t="s">
        <v>357</v>
      </c>
      <c r="G386" s="38" t="s">
        <v>1690</v>
      </c>
      <c r="H386" s="39" t="s">
        <v>1670</v>
      </c>
      <c r="I386" s="35" t="s">
        <v>1691</v>
      </c>
      <c r="J386" s="57" t="s">
        <v>1692</v>
      </c>
      <c r="K386" s="6" t="s">
        <v>1693</v>
      </c>
    </row>
    <row r="387" spans="1:11" ht="14.5" x14ac:dyDescent="0.35">
      <c r="A387" s="42">
        <v>4790</v>
      </c>
      <c r="B387" s="37">
        <v>1479001</v>
      </c>
      <c r="C387" s="37"/>
      <c r="D387" s="35" t="s">
        <v>1105</v>
      </c>
      <c r="E387" s="38" t="s">
        <v>2</v>
      </c>
      <c r="F387" s="38" t="s">
        <v>303</v>
      </c>
      <c r="G387" s="38" t="s">
        <v>1690</v>
      </c>
      <c r="H387" s="39" t="s">
        <v>1670</v>
      </c>
      <c r="I387" s="35" t="s">
        <v>1677</v>
      </c>
      <c r="J387" s="57" t="s">
        <v>1678</v>
      </c>
      <c r="K387" s="35" t="s">
        <v>1679</v>
      </c>
    </row>
    <row r="388" spans="1:11" ht="14.5" x14ac:dyDescent="0.35">
      <c r="A388" s="40">
        <v>4795</v>
      </c>
      <c r="B388" s="37">
        <v>1479501</v>
      </c>
      <c r="C388" s="37"/>
      <c r="D388" s="35" t="s">
        <v>670</v>
      </c>
      <c r="E388" s="38" t="s">
        <v>2</v>
      </c>
      <c r="F388" s="38" t="s">
        <v>336</v>
      </c>
      <c r="G388" s="38" t="s">
        <v>336</v>
      </c>
      <c r="H388" s="39" t="s">
        <v>1676</v>
      </c>
      <c r="I388" s="35" t="s">
        <v>11</v>
      </c>
      <c r="J388" s="57" t="s">
        <v>1674</v>
      </c>
      <c r="K388" s="35" t="s">
        <v>1675</v>
      </c>
    </row>
    <row r="389" spans="1:11" ht="14.5" x14ac:dyDescent="0.35">
      <c r="A389" s="36">
        <v>4808</v>
      </c>
      <c r="B389" s="37">
        <v>1480801</v>
      </c>
      <c r="C389" s="37"/>
      <c r="D389" s="35" t="s">
        <v>1332</v>
      </c>
      <c r="E389" s="38" t="s">
        <v>28</v>
      </c>
      <c r="F389" s="38" t="s">
        <v>295</v>
      </c>
      <c r="G389" s="38" t="s">
        <v>295</v>
      </c>
      <c r="H389" s="39" t="s">
        <v>1697</v>
      </c>
      <c r="I389" s="35" t="s">
        <v>12</v>
      </c>
      <c r="J389" s="56" t="s">
        <v>1681</v>
      </c>
      <c r="K389" s="35" t="s">
        <v>1682</v>
      </c>
    </row>
    <row r="390" spans="1:11" ht="14.5" x14ac:dyDescent="0.35">
      <c r="A390" s="36">
        <v>8217</v>
      </c>
      <c r="B390" s="37">
        <v>1821701</v>
      </c>
      <c r="C390" s="37"/>
      <c r="D390" s="35" t="s">
        <v>1107</v>
      </c>
      <c r="E390" s="38" t="s">
        <v>3</v>
      </c>
      <c r="F390" s="38" t="s">
        <v>303</v>
      </c>
      <c r="G390" s="38" t="s">
        <v>1690</v>
      </c>
      <c r="H390" s="39" t="s">
        <v>1694</v>
      </c>
      <c r="I390" s="35" t="s">
        <v>1691</v>
      </c>
      <c r="J390" s="57" t="s">
        <v>1692</v>
      </c>
      <c r="K390" s="6" t="s">
        <v>1693</v>
      </c>
    </row>
    <row r="391" spans="1:11" ht="14.5" x14ac:dyDescent="0.35">
      <c r="A391" s="36">
        <v>2312</v>
      </c>
      <c r="B391" s="37">
        <v>1231201</v>
      </c>
      <c r="C391" s="37"/>
      <c r="D391" s="35" t="s">
        <v>1334</v>
      </c>
      <c r="E391" s="38" t="s">
        <v>2</v>
      </c>
      <c r="F391" s="38" t="s">
        <v>295</v>
      </c>
      <c r="G391" s="38" t="s">
        <v>66</v>
      </c>
      <c r="H391" s="39" t="s">
        <v>1676</v>
      </c>
      <c r="I391" s="35" t="s">
        <v>20</v>
      </c>
      <c r="J391" s="56" t="s">
        <v>1686</v>
      </c>
      <c r="K391" s="35" t="s">
        <v>1687</v>
      </c>
    </row>
    <row r="392" spans="1:11" ht="14.5" x14ac:dyDescent="0.35">
      <c r="A392" s="36">
        <v>8226</v>
      </c>
      <c r="B392" s="37">
        <v>1822601</v>
      </c>
      <c r="C392" s="37"/>
      <c r="D392" s="35" t="s">
        <v>430</v>
      </c>
      <c r="E392" s="38" t="s">
        <v>3</v>
      </c>
      <c r="F392" s="38" t="s">
        <v>295</v>
      </c>
      <c r="G392" s="38" t="s">
        <v>295</v>
      </c>
      <c r="H392" s="39" t="s">
        <v>1694</v>
      </c>
      <c r="I392" s="35" t="s">
        <v>23</v>
      </c>
      <c r="J392" s="56" t="s">
        <v>1684</v>
      </c>
      <c r="K392" s="35" t="s">
        <v>1685</v>
      </c>
    </row>
    <row r="393" spans="1:11" ht="14.5" x14ac:dyDescent="0.35">
      <c r="A393" s="36">
        <v>4829</v>
      </c>
      <c r="B393" s="37">
        <v>1482901</v>
      </c>
      <c r="C393" s="37"/>
      <c r="D393" s="35" t="s">
        <v>227</v>
      </c>
      <c r="E393" s="38" t="s">
        <v>2</v>
      </c>
      <c r="F393" s="38" t="s">
        <v>66</v>
      </c>
      <c r="G393" s="38" t="s">
        <v>66</v>
      </c>
      <c r="H393" s="39" t="s">
        <v>1670</v>
      </c>
      <c r="I393" s="35" t="s">
        <v>10</v>
      </c>
      <c r="J393" s="56" t="s">
        <v>1671</v>
      </c>
      <c r="K393" s="35" t="s">
        <v>1672</v>
      </c>
    </row>
    <row r="394" spans="1:11" ht="14.5" x14ac:dyDescent="0.35">
      <c r="A394" s="36">
        <v>2307</v>
      </c>
      <c r="B394" s="37">
        <v>1230701</v>
      </c>
      <c r="C394" s="37"/>
      <c r="D394" s="35" t="s">
        <v>1563</v>
      </c>
      <c r="E394" s="38" t="s">
        <v>2</v>
      </c>
      <c r="F394" s="38" t="s">
        <v>307</v>
      </c>
      <c r="G394" s="38" t="s">
        <v>336</v>
      </c>
      <c r="H394" s="39" t="s">
        <v>1670</v>
      </c>
      <c r="I394" s="35" t="s">
        <v>12</v>
      </c>
      <c r="J394" s="56" t="s">
        <v>1681</v>
      </c>
      <c r="K394" s="35" t="s">
        <v>1682</v>
      </c>
    </row>
    <row r="395" spans="1:11" ht="14.5" x14ac:dyDescent="0.35">
      <c r="A395" s="37">
        <v>8921</v>
      </c>
      <c r="B395" s="37">
        <v>1892101</v>
      </c>
      <c r="C395" s="37">
        <v>1768039</v>
      </c>
      <c r="D395" s="35" t="s">
        <v>672</v>
      </c>
      <c r="E395" s="38" t="s">
        <v>15</v>
      </c>
      <c r="F395" s="38" t="s">
        <v>336</v>
      </c>
      <c r="G395" s="38" t="s">
        <v>336</v>
      </c>
      <c r="H395" s="39" t="s">
        <v>1695</v>
      </c>
      <c r="I395" s="35" t="s">
        <v>11</v>
      </c>
      <c r="J395" s="57" t="s">
        <v>1674</v>
      </c>
      <c r="K395" s="35" t="s">
        <v>1675</v>
      </c>
    </row>
    <row r="396" spans="1:11" ht="14.5" x14ac:dyDescent="0.3">
      <c r="A396" s="43">
        <v>1908</v>
      </c>
      <c r="B396" s="37">
        <v>1190801</v>
      </c>
      <c r="C396" s="37"/>
      <c r="D396" s="35" t="s">
        <v>432</v>
      </c>
      <c r="E396" s="38" t="s">
        <v>41</v>
      </c>
      <c r="F396" s="38" t="s">
        <v>303</v>
      </c>
      <c r="G396" s="38" t="s">
        <v>1690</v>
      </c>
      <c r="H396" s="39" t="s">
        <v>1705</v>
      </c>
      <c r="I396" s="35" t="s">
        <v>23</v>
      </c>
      <c r="J396" s="56" t="s">
        <v>1684</v>
      </c>
      <c r="K396" s="35" t="s">
        <v>1685</v>
      </c>
    </row>
    <row r="397" spans="1:11" ht="14.5" x14ac:dyDescent="0.35">
      <c r="A397" s="36">
        <v>4836</v>
      </c>
      <c r="B397" s="37">
        <v>1483601</v>
      </c>
      <c r="C397" s="37"/>
      <c r="D397" s="35" t="s">
        <v>229</v>
      </c>
      <c r="E397" s="38" t="s">
        <v>2</v>
      </c>
      <c r="F397" s="38" t="s">
        <v>66</v>
      </c>
      <c r="G397" s="38" t="s">
        <v>66</v>
      </c>
      <c r="H397" s="39" t="s">
        <v>1670</v>
      </c>
      <c r="I397" s="35" t="s">
        <v>10</v>
      </c>
      <c r="J397" s="56" t="s">
        <v>1671</v>
      </c>
      <c r="K397" s="35" t="s">
        <v>1672</v>
      </c>
    </row>
    <row r="398" spans="1:11" ht="14.5" x14ac:dyDescent="0.35">
      <c r="A398" s="42">
        <v>4849</v>
      </c>
      <c r="B398" s="37">
        <v>1484901</v>
      </c>
      <c r="C398" s="37"/>
      <c r="D398" s="35" t="s">
        <v>1109</v>
      </c>
      <c r="E398" s="38" t="s">
        <v>2</v>
      </c>
      <c r="F398" s="38" t="s">
        <v>303</v>
      </c>
      <c r="G398" s="38" t="s">
        <v>1690</v>
      </c>
      <c r="H398" s="39" t="s">
        <v>1670</v>
      </c>
      <c r="I398" s="35" t="s">
        <v>1691</v>
      </c>
      <c r="J398" s="57" t="s">
        <v>1692</v>
      </c>
      <c r="K398" s="6" t="s">
        <v>1693</v>
      </c>
    </row>
    <row r="399" spans="1:11" ht="14.5" x14ac:dyDescent="0.3">
      <c r="A399" s="43">
        <v>8638</v>
      </c>
      <c r="B399" s="37">
        <v>1863801</v>
      </c>
      <c r="C399" s="37"/>
      <c r="D399" s="35" t="s">
        <v>435</v>
      </c>
      <c r="E399" s="38" t="s">
        <v>29</v>
      </c>
      <c r="F399" s="38" t="s">
        <v>357</v>
      </c>
      <c r="G399" s="38" t="s">
        <v>1690</v>
      </c>
      <c r="H399" s="39" t="s">
        <v>1695</v>
      </c>
      <c r="I399" s="35" t="s">
        <v>23</v>
      </c>
      <c r="J399" s="56" t="s">
        <v>1684</v>
      </c>
      <c r="K399" s="35" t="s">
        <v>1685</v>
      </c>
    </row>
    <row r="400" spans="1:11" ht="14.5" x14ac:dyDescent="0.35">
      <c r="A400" s="36">
        <v>5170</v>
      </c>
      <c r="B400" s="37">
        <v>1517001</v>
      </c>
      <c r="C400" s="37"/>
      <c r="D400" s="35" t="s">
        <v>1565</v>
      </c>
      <c r="E400" s="38" t="s">
        <v>2</v>
      </c>
      <c r="F400" s="38" t="s">
        <v>307</v>
      </c>
      <c r="G400" s="38" t="s">
        <v>295</v>
      </c>
      <c r="H400" s="39" t="s">
        <v>1696</v>
      </c>
      <c r="I400" s="35" t="s">
        <v>20</v>
      </c>
      <c r="J400" s="56" t="s">
        <v>1686</v>
      </c>
      <c r="K400" s="35" t="s">
        <v>1687</v>
      </c>
    </row>
    <row r="401" spans="1:11" ht="14.5" x14ac:dyDescent="0.3">
      <c r="A401" s="40">
        <v>4863</v>
      </c>
      <c r="B401" s="37">
        <v>1486301</v>
      </c>
      <c r="C401" s="37"/>
      <c r="D401" s="35" t="s">
        <v>673</v>
      </c>
      <c r="E401" s="38" t="s">
        <v>2</v>
      </c>
      <c r="F401" s="38" t="s">
        <v>336</v>
      </c>
      <c r="G401" s="38" t="s">
        <v>336</v>
      </c>
      <c r="H401" s="39" t="s">
        <v>1670</v>
      </c>
      <c r="I401" s="35" t="s">
        <v>12</v>
      </c>
      <c r="J401" s="56" t="s">
        <v>1681</v>
      </c>
      <c r="K401" s="35" t="s">
        <v>1682</v>
      </c>
    </row>
    <row r="402" spans="1:11" ht="14.5" x14ac:dyDescent="0.35">
      <c r="A402" s="41">
        <v>8058</v>
      </c>
      <c r="B402" s="37">
        <v>1805801</v>
      </c>
      <c r="C402" s="37"/>
      <c r="D402" s="35" t="s">
        <v>1567</v>
      </c>
      <c r="E402" s="38" t="s">
        <v>3</v>
      </c>
      <c r="F402" s="38" t="s">
        <v>307</v>
      </c>
      <c r="G402" s="38" t="s">
        <v>336</v>
      </c>
      <c r="H402" s="39" t="s">
        <v>1694</v>
      </c>
      <c r="I402" s="35" t="s">
        <v>11</v>
      </c>
      <c r="J402" s="57" t="s">
        <v>1674</v>
      </c>
      <c r="K402" s="35" t="s">
        <v>1675</v>
      </c>
    </row>
    <row r="403" spans="1:11" ht="14.5" x14ac:dyDescent="0.35">
      <c r="A403" s="42">
        <v>4870</v>
      </c>
      <c r="B403" s="37">
        <v>1487001</v>
      </c>
      <c r="C403" s="37"/>
      <c r="D403" s="35" t="s">
        <v>1111</v>
      </c>
      <c r="E403" s="38" t="s">
        <v>2</v>
      </c>
      <c r="F403" s="38" t="s">
        <v>303</v>
      </c>
      <c r="G403" s="38" t="s">
        <v>1690</v>
      </c>
      <c r="H403" s="39" t="s">
        <v>1670</v>
      </c>
      <c r="I403" s="35" t="s">
        <v>1677</v>
      </c>
      <c r="J403" s="57" t="s">
        <v>1678</v>
      </c>
      <c r="K403" s="35" t="s">
        <v>1679</v>
      </c>
    </row>
    <row r="404" spans="1:11" ht="14.5" x14ac:dyDescent="0.3">
      <c r="A404" s="40">
        <v>4877</v>
      </c>
      <c r="B404" s="37">
        <v>1487701</v>
      </c>
      <c r="C404" s="37"/>
      <c r="D404" s="35" t="s">
        <v>675</v>
      </c>
      <c r="E404" s="38" t="s">
        <v>2</v>
      </c>
      <c r="F404" s="38" t="s">
        <v>336</v>
      </c>
      <c r="G404" s="38" t="s">
        <v>336</v>
      </c>
      <c r="H404" s="39" t="s">
        <v>1676</v>
      </c>
      <c r="I404" s="35" t="s">
        <v>12</v>
      </c>
      <c r="J404" s="56" t="s">
        <v>1681</v>
      </c>
      <c r="K404" s="35" t="s">
        <v>1682</v>
      </c>
    </row>
    <row r="405" spans="1:11" ht="14.5" x14ac:dyDescent="0.35">
      <c r="A405" s="42">
        <v>4881</v>
      </c>
      <c r="B405" s="37">
        <v>1488101</v>
      </c>
      <c r="C405" s="37"/>
      <c r="D405" s="35" t="s">
        <v>1113</v>
      </c>
      <c r="E405" s="38" t="s">
        <v>2</v>
      </c>
      <c r="F405" s="38" t="s">
        <v>303</v>
      </c>
      <c r="G405" s="38" t="s">
        <v>1690</v>
      </c>
      <c r="H405" s="39" t="s">
        <v>1670</v>
      </c>
      <c r="I405" s="35" t="s">
        <v>1691</v>
      </c>
      <c r="J405" s="57" t="s">
        <v>1692</v>
      </c>
      <c r="K405" s="6" t="s">
        <v>1693</v>
      </c>
    </row>
    <row r="406" spans="1:11" ht="14.5" x14ac:dyDescent="0.3">
      <c r="A406" s="37">
        <v>8729</v>
      </c>
      <c r="B406" s="37">
        <v>1872901</v>
      </c>
      <c r="C406" s="37"/>
      <c r="D406" s="35" t="s">
        <v>677</v>
      </c>
      <c r="E406" s="38" t="s">
        <v>15</v>
      </c>
      <c r="F406" s="38" t="s">
        <v>336</v>
      </c>
      <c r="G406" s="38" t="s">
        <v>336</v>
      </c>
      <c r="H406" s="39" t="s">
        <v>1695</v>
      </c>
      <c r="I406" s="35" t="s">
        <v>23</v>
      </c>
      <c r="J406" s="56" t="s">
        <v>1684</v>
      </c>
      <c r="K406" s="35" t="s">
        <v>1685</v>
      </c>
    </row>
    <row r="407" spans="1:11" ht="14.5" x14ac:dyDescent="0.35">
      <c r="A407" s="36">
        <v>4680</v>
      </c>
      <c r="B407" s="37">
        <v>1468001</v>
      </c>
      <c r="C407" s="37"/>
      <c r="D407" s="35" t="s">
        <v>1569</v>
      </c>
      <c r="E407" s="38" t="s">
        <v>2</v>
      </c>
      <c r="F407" s="38" t="s">
        <v>307</v>
      </c>
      <c r="G407" s="38" t="s">
        <v>336</v>
      </c>
      <c r="H407" s="39" t="s">
        <v>1670</v>
      </c>
      <c r="I407" s="35" t="s">
        <v>11</v>
      </c>
      <c r="J407" s="57" t="s">
        <v>1674</v>
      </c>
      <c r="K407" s="35" t="s">
        <v>1675</v>
      </c>
    </row>
    <row r="408" spans="1:11" ht="14.5" x14ac:dyDescent="0.35">
      <c r="A408" s="42">
        <v>4887</v>
      </c>
      <c r="B408" s="37">
        <v>1488701</v>
      </c>
      <c r="C408" s="37"/>
      <c r="D408" s="35" t="s">
        <v>1115</v>
      </c>
      <c r="E408" s="38" t="s">
        <v>13</v>
      </c>
      <c r="F408" s="38" t="s">
        <v>303</v>
      </c>
      <c r="G408" s="38" t="s">
        <v>1690</v>
      </c>
      <c r="H408" s="39" t="s">
        <v>1670</v>
      </c>
      <c r="I408" s="35" t="s">
        <v>1691</v>
      </c>
      <c r="J408" s="57" t="s">
        <v>1692</v>
      </c>
      <c r="K408" s="6" t="s">
        <v>1693</v>
      </c>
    </row>
    <row r="409" spans="1:11" ht="14.5" x14ac:dyDescent="0.35">
      <c r="A409" s="36">
        <v>4890</v>
      </c>
      <c r="B409" s="37">
        <v>1489001</v>
      </c>
      <c r="C409" s="37"/>
      <c r="D409" s="35" t="s">
        <v>1571</v>
      </c>
      <c r="E409" s="38" t="s">
        <v>2</v>
      </c>
      <c r="F409" s="38" t="s">
        <v>307</v>
      </c>
      <c r="G409" s="38" t="s">
        <v>295</v>
      </c>
      <c r="H409" s="39" t="s">
        <v>1676</v>
      </c>
      <c r="I409" s="35" t="s">
        <v>20</v>
      </c>
      <c r="J409" s="56" t="s">
        <v>1686</v>
      </c>
      <c r="K409" s="35" t="s">
        <v>1687</v>
      </c>
    </row>
    <row r="410" spans="1:11" ht="14.5" x14ac:dyDescent="0.35">
      <c r="A410" s="41">
        <v>4904</v>
      </c>
      <c r="B410" s="37">
        <v>1490401</v>
      </c>
      <c r="C410" s="37"/>
      <c r="D410" s="35" t="s">
        <v>1573</v>
      </c>
      <c r="E410" s="38" t="s">
        <v>30</v>
      </c>
      <c r="F410" s="38" t="s">
        <v>307</v>
      </c>
      <c r="G410" s="38" t="s">
        <v>336</v>
      </c>
      <c r="H410" s="39" t="s">
        <v>1697</v>
      </c>
      <c r="I410" s="35" t="s">
        <v>11</v>
      </c>
      <c r="J410" s="57" t="s">
        <v>1674</v>
      </c>
      <c r="K410" s="35" t="s">
        <v>1675</v>
      </c>
    </row>
    <row r="411" spans="1:11" ht="14.5" x14ac:dyDescent="0.3">
      <c r="A411" s="43">
        <v>1947</v>
      </c>
      <c r="B411" s="37">
        <v>1194701</v>
      </c>
      <c r="C411" s="37"/>
      <c r="D411" s="35" t="s">
        <v>438</v>
      </c>
      <c r="E411" s="38" t="s">
        <v>41</v>
      </c>
      <c r="F411" s="38" t="s">
        <v>303</v>
      </c>
      <c r="G411" s="38" t="s">
        <v>1690</v>
      </c>
      <c r="H411" s="39" t="s">
        <v>1703</v>
      </c>
      <c r="I411" s="35" t="s">
        <v>23</v>
      </c>
      <c r="J411" s="56" t="s">
        <v>1684</v>
      </c>
      <c r="K411" s="35" t="s">
        <v>1685</v>
      </c>
    </row>
    <row r="412" spans="1:11" ht="14.5" x14ac:dyDescent="0.3">
      <c r="A412" s="40">
        <v>4918</v>
      </c>
      <c r="B412" s="37">
        <v>1491801</v>
      </c>
      <c r="C412" s="37"/>
      <c r="D412" s="35" t="s">
        <v>679</v>
      </c>
      <c r="E412" s="38" t="s">
        <v>2</v>
      </c>
      <c r="F412" s="38" t="s">
        <v>336</v>
      </c>
      <c r="G412" s="38" t="s">
        <v>336</v>
      </c>
      <c r="H412" s="39" t="s">
        <v>1670</v>
      </c>
      <c r="I412" s="35" t="s">
        <v>12</v>
      </c>
      <c r="J412" s="56" t="s">
        <v>1681</v>
      </c>
      <c r="K412" s="35" t="s">
        <v>1682</v>
      </c>
    </row>
    <row r="413" spans="1:11" ht="14.5" x14ac:dyDescent="0.35">
      <c r="A413" s="36">
        <v>4932</v>
      </c>
      <c r="B413" s="37">
        <v>1493201</v>
      </c>
      <c r="C413" s="37"/>
      <c r="D413" s="35" t="s">
        <v>231</v>
      </c>
      <c r="E413" s="38" t="s">
        <v>2</v>
      </c>
      <c r="F413" s="38" t="s">
        <v>66</v>
      </c>
      <c r="G413" s="38" t="s">
        <v>66</v>
      </c>
      <c r="H413" s="39" t="s">
        <v>1670</v>
      </c>
      <c r="I413" s="35" t="s">
        <v>10</v>
      </c>
      <c r="J413" s="56" t="s">
        <v>1671</v>
      </c>
      <c r="K413" s="35" t="s">
        <v>1672</v>
      </c>
    </row>
    <row r="414" spans="1:11" ht="14.5" x14ac:dyDescent="0.3">
      <c r="A414" s="43">
        <v>8685</v>
      </c>
      <c r="B414" s="37">
        <v>1868501</v>
      </c>
      <c r="C414" s="37"/>
      <c r="D414" s="35" t="s">
        <v>440</v>
      </c>
      <c r="E414" s="38" t="s">
        <v>29</v>
      </c>
      <c r="F414" s="38" t="s">
        <v>357</v>
      </c>
      <c r="G414" s="38" t="s">
        <v>1690</v>
      </c>
      <c r="H414" s="39" t="s">
        <v>1695</v>
      </c>
      <c r="I414" s="35" t="s">
        <v>23</v>
      </c>
      <c r="J414" s="56" t="s">
        <v>1684</v>
      </c>
      <c r="K414" s="35" t="s">
        <v>1685</v>
      </c>
    </row>
    <row r="415" spans="1:11" ht="14.5" x14ac:dyDescent="0.3">
      <c r="A415" s="40">
        <v>4945</v>
      </c>
      <c r="B415" s="37">
        <v>1494501</v>
      </c>
      <c r="C415" s="37"/>
      <c r="D415" s="35" t="s">
        <v>681</v>
      </c>
      <c r="E415" s="38" t="s">
        <v>2</v>
      </c>
      <c r="F415" s="38" t="s">
        <v>336</v>
      </c>
      <c r="G415" s="38" t="s">
        <v>336</v>
      </c>
      <c r="H415" s="39" t="s">
        <v>1670</v>
      </c>
      <c r="I415" s="35" t="s">
        <v>12</v>
      </c>
      <c r="J415" s="56" t="s">
        <v>1681</v>
      </c>
      <c r="K415" s="35" t="s">
        <v>1682</v>
      </c>
    </row>
    <row r="416" spans="1:11" ht="14.5" x14ac:dyDescent="0.35">
      <c r="A416" s="40">
        <v>4959</v>
      </c>
      <c r="B416" s="37">
        <v>1495901</v>
      </c>
      <c r="C416" s="37"/>
      <c r="D416" s="35" t="s">
        <v>683</v>
      </c>
      <c r="E416" s="38" t="s">
        <v>2</v>
      </c>
      <c r="F416" s="38" t="s">
        <v>336</v>
      </c>
      <c r="G416" s="38" t="s">
        <v>336</v>
      </c>
      <c r="H416" s="39" t="s">
        <v>1670</v>
      </c>
      <c r="I416" s="35" t="s">
        <v>11</v>
      </c>
      <c r="J416" s="57" t="s">
        <v>1674</v>
      </c>
      <c r="K416" s="35" t="s">
        <v>1675</v>
      </c>
    </row>
    <row r="417" spans="1:11" ht="14.5" x14ac:dyDescent="0.35">
      <c r="A417" s="42">
        <v>4973</v>
      </c>
      <c r="B417" s="37">
        <v>1497301</v>
      </c>
      <c r="C417" s="37"/>
      <c r="D417" s="35" t="s">
        <v>1117</v>
      </c>
      <c r="E417" s="38" t="s">
        <v>2</v>
      </c>
      <c r="F417" s="38" t="s">
        <v>303</v>
      </c>
      <c r="G417" s="38" t="s">
        <v>1690</v>
      </c>
      <c r="H417" s="39" t="s">
        <v>1670</v>
      </c>
      <c r="I417" s="35" t="s">
        <v>1691</v>
      </c>
      <c r="J417" s="57" t="s">
        <v>1692</v>
      </c>
      <c r="K417" s="6" t="s">
        <v>1693</v>
      </c>
    </row>
    <row r="418" spans="1:11" ht="14.5" x14ac:dyDescent="0.35">
      <c r="A418" s="41">
        <v>8200</v>
      </c>
      <c r="B418" s="37">
        <v>1820001</v>
      </c>
      <c r="C418" s="37"/>
      <c r="D418" s="35" t="s">
        <v>1575</v>
      </c>
      <c r="E418" s="38" t="s">
        <v>3</v>
      </c>
      <c r="F418" s="38" t="s">
        <v>307</v>
      </c>
      <c r="G418" s="38" t="s">
        <v>336</v>
      </c>
      <c r="H418" s="39" t="s">
        <v>1694</v>
      </c>
      <c r="I418" s="35" t="s">
        <v>11</v>
      </c>
      <c r="J418" s="57" t="s">
        <v>1674</v>
      </c>
      <c r="K418" s="35" t="s">
        <v>1675</v>
      </c>
    </row>
    <row r="419" spans="1:11" ht="14.5" x14ac:dyDescent="0.3">
      <c r="A419" s="37">
        <v>9288</v>
      </c>
      <c r="B419" s="37">
        <v>1928801</v>
      </c>
      <c r="C419" s="37"/>
      <c r="D419" s="35" t="s">
        <v>442</v>
      </c>
      <c r="E419" s="38" t="s">
        <v>24</v>
      </c>
      <c r="F419" s="38" t="s">
        <v>385</v>
      </c>
      <c r="G419" s="38" t="s">
        <v>385</v>
      </c>
      <c r="H419" s="39" t="s">
        <v>385</v>
      </c>
      <c r="I419" s="35" t="s">
        <v>23</v>
      </c>
      <c r="J419" s="56" t="s">
        <v>1684</v>
      </c>
      <c r="K419" s="35" t="s">
        <v>1685</v>
      </c>
    </row>
    <row r="420" spans="1:11" ht="14.5" x14ac:dyDescent="0.35">
      <c r="A420" s="36">
        <v>4982</v>
      </c>
      <c r="B420" s="37">
        <v>1498201</v>
      </c>
      <c r="C420" s="37"/>
      <c r="D420" s="35" t="s">
        <v>1577</v>
      </c>
      <c r="E420" s="38" t="s">
        <v>2</v>
      </c>
      <c r="F420" s="38" t="s">
        <v>307</v>
      </c>
      <c r="G420" s="38" t="s">
        <v>295</v>
      </c>
      <c r="H420" s="39" t="s">
        <v>1670</v>
      </c>
      <c r="I420" s="35" t="s">
        <v>10</v>
      </c>
      <c r="J420" s="56" t="s">
        <v>1671</v>
      </c>
      <c r="K420" s="35" t="s">
        <v>1672</v>
      </c>
    </row>
    <row r="421" spans="1:11" ht="14.5" x14ac:dyDescent="0.35">
      <c r="A421" s="36">
        <v>8736</v>
      </c>
      <c r="B421" s="37">
        <v>1873601</v>
      </c>
      <c r="C421" s="37"/>
      <c r="D421" s="35" t="s">
        <v>1336</v>
      </c>
      <c r="E421" s="38" t="s">
        <v>15</v>
      </c>
      <c r="F421" s="38" t="s">
        <v>295</v>
      </c>
      <c r="G421" s="38" t="s">
        <v>295</v>
      </c>
      <c r="H421" s="39" t="s">
        <v>1695</v>
      </c>
      <c r="I421" s="35" t="s">
        <v>20</v>
      </c>
      <c r="J421" s="56" t="s">
        <v>1686</v>
      </c>
      <c r="K421" s="35" t="s">
        <v>1687</v>
      </c>
    </row>
    <row r="422" spans="1:11" ht="14.5" x14ac:dyDescent="0.35">
      <c r="A422" s="36">
        <v>4986</v>
      </c>
      <c r="B422" s="37">
        <v>1498601</v>
      </c>
      <c r="C422" s="37"/>
      <c r="D422" s="35" t="s">
        <v>1579</v>
      </c>
      <c r="E422" s="38" t="s">
        <v>2</v>
      </c>
      <c r="F422" s="38" t="s">
        <v>307</v>
      </c>
      <c r="G422" s="38" t="s">
        <v>295</v>
      </c>
      <c r="H422" s="39" t="s">
        <v>1670</v>
      </c>
      <c r="I422" s="35" t="s">
        <v>10</v>
      </c>
      <c r="J422" s="56" t="s">
        <v>1671</v>
      </c>
      <c r="K422" s="35" t="s">
        <v>1672</v>
      </c>
    </row>
    <row r="423" spans="1:11" ht="14.5" x14ac:dyDescent="0.35">
      <c r="A423" s="37">
        <v>8238</v>
      </c>
      <c r="B423" s="37">
        <v>1823801</v>
      </c>
      <c r="C423" s="37"/>
      <c r="D423" s="35" t="s">
        <v>877</v>
      </c>
      <c r="E423" s="38" t="s">
        <v>48</v>
      </c>
      <c r="F423" s="38" t="s">
        <v>357</v>
      </c>
      <c r="G423" s="38" t="s">
        <v>1690</v>
      </c>
      <c r="H423" s="39" t="s">
        <v>1694</v>
      </c>
      <c r="I423" s="35" t="s">
        <v>1677</v>
      </c>
      <c r="J423" s="57" t="s">
        <v>1678</v>
      </c>
      <c r="K423" s="35" t="s">
        <v>1679</v>
      </c>
    </row>
    <row r="424" spans="1:11" ht="14.5" x14ac:dyDescent="0.3">
      <c r="A424" s="43">
        <v>1948</v>
      </c>
      <c r="B424" s="37">
        <v>1194801</v>
      </c>
      <c r="C424" s="37"/>
      <c r="D424" s="35" t="s">
        <v>444</v>
      </c>
      <c r="E424" s="38" t="s">
        <v>41</v>
      </c>
      <c r="F424" s="38" t="s">
        <v>357</v>
      </c>
      <c r="G424" s="38" t="s">
        <v>1690</v>
      </c>
      <c r="H424" s="39" t="s">
        <v>1703</v>
      </c>
      <c r="I424" s="35" t="s">
        <v>23</v>
      </c>
      <c r="J424" s="56" t="s">
        <v>1684</v>
      </c>
      <c r="K424" s="35" t="s">
        <v>1685</v>
      </c>
    </row>
    <row r="425" spans="1:11" ht="14.5" x14ac:dyDescent="0.35">
      <c r="A425" s="36">
        <v>5014</v>
      </c>
      <c r="B425" s="37">
        <v>1501401</v>
      </c>
      <c r="C425" s="37"/>
      <c r="D425" s="35" t="s">
        <v>1337</v>
      </c>
      <c r="E425" s="38" t="s">
        <v>2</v>
      </c>
      <c r="F425" s="38" t="s">
        <v>295</v>
      </c>
      <c r="G425" s="38" t="s">
        <v>295</v>
      </c>
      <c r="H425" s="39" t="s">
        <v>1670</v>
      </c>
      <c r="I425" s="35" t="s">
        <v>20</v>
      </c>
      <c r="J425" s="56" t="s">
        <v>1686</v>
      </c>
      <c r="K425" s="35" t="s">
        <v>1687</v>
      </c>
    </row>
    <row r="426" spans="1:11" ht="14.5" x14ac:dyDescent="0.35">
      <c r="A426" s="36">
        <v>2544</v>
      </c>
      <c r="B426" s="37">
        <v>1254401</v>
      </c>
      <c r="C426" s="37"/>
      <c r="D426" s="35" t="s">
        <v>1581</v>
      </c>
      <c r="E426" s="38" t="s">
        <v>2</v>
      </c>
      <c r="F426" s="38" t="s">
        <v>307</v>
      </c>
      <c r="G426" s="38" t="s">
        <v>336</v>
      </c>
      <c r="H426" s="39" t="s">
        <v>1670</v>
      </c>
      <c r="I426" s="35" t="s">
        <v>11</v>
      </c>
      <c r="J426" s="57" t="s">
        <v>1674</v>
      </c>
      <c r="K426" s="35" t="s">
        <v>1675</v>
      </c>
    </row>
    <row r="427" spans="1:11" ht="14.5" x14ac:dyDescent="0.35">
      <c r="A427" s="36">
        <v>5113</v>
      </c>
      <c r="B427" s="37">
        <v>1511301</v>
      </c>
      <c r="C427" s="37"/>
      <c r="D427" s="35" t="s">
        <v>1583</v>
      </c>
      <c r="E427" s="38" t="s">
        <v>2</v>
      </c>
      <c r="F427" s="38" t="s">
        <v>307</v>
      </c>
      <c r="G427" s="38" t="s">
        <v>66</v>
      </c>
      <c r="H427" s="39" t="s">
        <v>1670</v>
      </c>
      <c r="I427" s="35" t="s">
        <v>11</v>
      </c>
      <c r="J427" s="57" t="s">
        <v>1674</v>
      </c>
      <c r="K427" s="35" t="s">
        <v>1675</v>
      </c>
    </row>
    <row r="428" spans="1:11" ht="14.5" x14ac:dyDescent="0.35">
      <c r="A428" s="37">
        <v>8228</v>
      </c>
      <c r="B428" s="37">
        <v>1822801</v>
      </c>
      <c r="C428" s="37"/>
      <c r="D428" s="35" t="s">
        <v>879</v>
      </c>
      <c r="E428" s="38" t="s">
        <v>3</v>
      </c>
      <c r="F428" s="38" t="s">
        <v>357</v>
      </c>
      <c r="G428" s="38" t="s">
        <v>1690</v>
      </c>
      <c r="H428" s="39" t="s">
        <v>1694</v>
      </c>
      <c r="I428" s="35" t="s">
        <v>1677</v>
      </c>
      <c r="J428" s="57" t="s">
        <v>1678</v>
      </c>
      <c r="K428" s="35" t="s">
        <v>1679</v>
      </c>
    </row>
    <row r="429" spans="1:11" ht="14.5" x14ac:dyDescent="0.3">
      <c r="A429" s="40">
        <v>3210</v>
      </c>
      <c r="B429" s="37">
        <v>1321001</v>
      </c>
      <c r="C429" s="37"/>
      <c r="D429" s="35" t="s">
        <v>685</v>
      </c>
      <c r="E429" s="38" t="s">
        <v>2</v>
      </c>
      <c r="F429" s="38" t="s">
        <v>336</v>
      </c>
      <c r="G429" s="38" t="s">
        <v>336</v>
      </c>
      <c r="H429" s="39" t="s">
        <v>1670</v>
      </c>
      <c r="I429" s="35" t="s">
        <v>12</v>
      </c>
      <c r="J429" s="56" t="s">
        <v>1681</v>
      </c>
      <c r="K429" s="35" t="s">
        <v>1682</v>
      </c>
    </row>
    <row r="430" spans="1:11" ht="14.5" x14ac:dyDescent="0.35">
      <c r="A430" s="37">
        <v>8230</v>
      </c>
      <c r="B430" s="37">
        <v>1823001</v>
      </c>
      <c r="C430" s="37"/>
      <c r="D430" s="35" t="s">
        <v>881</v>
      </c>
      <c r="E430" s="38" t="s">
        <v>3</v>
      </c>
      <c r="F430" s="38" t="s">
        <v>357</v>
      </c>
      <c r="G430" s="38" t="s">
        <v>1690</v>
      </c>
      <c r="H430" s="39" t="s">
        <v>1694</v>
      </c>
      <c r="I430" s="35" t="s">
        <v>1677</v>
      </c>
      <c r="J430" s="57" t="s">
        <v>1678</v>
      </c>
      <c r="K430" s="35" t="s">
        <v>1679</v>
      </c>
    </row>
    <row r="431" spans="1:11" ht="14.5" x14ac:dyDescent="0.35">
      <c r="A431" s="36">
        <v>5055</v>
      </c>
      <c r="B431" s="37">
        <v>1505501</v>
      </c>
      <c r="C431" s="37"/>
      <c r="D431" s="35" t="s">
        <v>1585</v>
      </c>
      <c r="E431" s="38" t="s">
        <v>2</v>
      </c>
      <c r="F431" s="38" t="s">
        <v>307</v>
      </c>
      <c r="G431" s="38" t="s">
        <v>295</v>
      </c>
      <c r="H431" s="39" t="s">
        <v>1670</v>
      </c>
      <c r="I431" s="35" t="s">
        <v>11</v>
      </c>
      <c r="J431" s="57" t="s">
        <v>1674</v>
      </c>
      <c r="K431" s="35" t="s">
        <v>1675</v>
      </c>
    </row>
    <row r="432" spans="1:11" ht="14.5" x14ac:dyDescent="0.35">
      <c r="A432" s="36">
        <v>5068</v>
      </c>
      <c r="B432" s="37">
        <v>1506801</v>
      </c>
      <c r="C432" s="37"/>
      <c r="D432" s="35" t="s">
        <v>1587</v>
      </c>
      <c r="E432" s="38" t="s">
        <v>2</v>
      </c>
      <c r="F432" s="38" t="s">
        <v>307</v>
      </c>
      <c r="G432" s="38" t="s">
        <v>336</v>
      </c>
      <c r="H432" s="39" t="s">
        <v>1670</v>
      </c>
      <c r="I432" s="35" t="s">
        <v>11</v>
      </c>
      <c r="J432" s="57" t="s">
        <v>1674</v>
      </c>
      <c r="K432" s="35" t="s">
        <v>1675</v>
      </c>
    </row>
    <row r="433" spans="1:11" ht="14.5" x14ac:dyDescent="0.3">
      <c r="A433" s="43">
        <v>5082</v>
      </c>
      <c r="B433" s="37">
        <v>1508201</v>
      </c>
      <c r="C433" s="37"/>
      <c r="D433" s="35" t="s">
        <v>447</v>
      </c>
      <c r="E433" s="38" t="s">
        <v>2</v>
      </c>
      <c r="F433" s="38" t="s">
        <v>336</v>
      </c>
      <c r="G433" s="38" t="s">
        <v>336</v>
      </c>
      <c r="H433" s="39" t="s">
        <v>1676</v>
      </c>
      <c r="I433" s="35" t="s">
        <v>23</v>
      </c>
      <c r="J433" s="56" t="s">
        <v>1684</v>
      </c>
      <c r="K433" s="35" t="s">
        <v>1685</v>
      </c>
    </row>
    <row r="434" spans="1:11" ht="14.5" x14ac:dyDescent="0.35">
      <c r="A434" s="36">
        <v>5096</v>
      </c>
      <c r="B434" s="37">
        <v>1509601</v>
      </c>
      <c r="C434" s="37"/>
      <c r="D434" s="35" t="s">
        <v>233</v>
      </c>
      <c r="E434" s="38" t="s">
        <v>2</v>
      </c>
      <c r="F434" s="38" t="s">
        <v>66</v>
      </c>
      <c r="G434" s="38" t="s">
        <v>66</v>
      </c>
      <c r="H434" s="39" t="s">
        <v>1706</v>
      </c>
      <c r="I434" s="35" t="s">
        <v>10</v>
      </c>
      <c r="J434" s="56" t="s">
        <v>1671</v>
      </c>
      <c r="K434" s="35" t="s">
        <v>1672</v>
      </c>
    </row>
    <row r="435" spans="1:11" ht="14.5" x14ac:dyDescent="0.35">
      <c r="A435" s="36">
        <v>5110</v>
      </c>
      <c r="B435" s="37">
        <v>1511001</v>
      </c>
      <c r="C435" s="37"/>
      <c r="D435" s="35" t="s">
        <v>1339</v>
      </c>
      <c r="E435" s="38" t="s">
        <v>2</v>
      </c>
      <c r="F435" s="38" t="s">
        <v>295</v>
      </c>
      <c r="G435" s="38" t="s">
        <v>66</v>
      </c>
      <c r="H435" s="39" t="s">
        <v>1670</v>
      </c>
      <c r="I435" s="35" t="s">
        <v>20</v>
      </c>
      <c r="J435" s="56" t="s">
        <v>1686</v>
      </c>
      <c r="K435" s="35" t="s">
        <v>1687</v>
      </c>
    </row>
    <row r="436" spans="1:11" ht="14.5" x14ac:dyDescent="0.35">
      <c r="A436" s="41">
        <v>8743</v>
      </c>
      <c r="B436" s="37">
        <v>1874301</v>
      </c>
      <c r="C436" s="37"/>
      <c r="D436" s="35" t="s">
        <v>1589</v>
      </c>
      <c r="E436" s="38" t="s">
        <v>15</v>
      </c>
      <c r="F436" s="38" t="s">
        <v>307</v>
      </c>
      <c r="G436" s="38" t="s">
        <v>66</v>
      </c>
      <c r="H436" s="39" t="s">
        <v>1695</v>
      </c>
      <c r="I436" s="35" t="s">
        <v>11</v>
      </c>
      <c r="J436" s="57" t="s">
        <v>1674</v>
      </c>
      <c r="K436" s="35" t="s">
        <v>1675</v>
      </c>
    </row>
    <row r="437" spans="1:11" ht="14.5" x14ac:dyDescent="0.35">
      <c r="A437" s="36">
        <v>7220</v>
      </c>
      <c r="B437" s="37">
        <v>1722001</v>
      </c>
      <c r="C437" s="37"/>
      <c r="D437" s="35" t="s">
        <v>1591</v>
      </c>
      <c r="E437" s="38" t="s">
        <v>2</v>
      </c>
      <c r="F437" s="38" t="s">
        <v>307</v>
      </c>
      <c r="G437" s="38" t="s">
        <v>336</v>
      </c>
      <c r="H437" s="39" t="s">
        <v>1689</v>
      </c>
      <c r="I437" s="35" t="s">
        <v>11</v>
      </c>
      <c r="J437" s="57" t="s">
        <v>1674</v>
      </c>
      <c r="K437" s="35" t="s">
        <v>1675</v>
      </c>
    </row>
    <row r="438" spans="1:11" ht="14.5" x14ac:dyDescent="0.35">
      <c r="A438" s="36">
        <v>5192</v>
      </c>
      <c r="B438" s="37">
        <v>1519201</v>
      </c>
      <c r="C438" s="37"/>
      <c r="D438" s="35" t="s">
        <v>1341</v>
      </c>
      <c r="E438" s="38" t="s">
        <v>2</v>
      </c>
      <c r="F438" s="38" t="s">
        <v>295</v>
      </c>
      <c r="G438" s="38" t="s">
        <v>295</v>
      </c>
      <c r="H438" s="39" t="s">
        <v>1670</v>
      </c>
      <c r="I438" s="35" t="s">
        <v>20</v>
      </c>
      <c r="J438" s="56" t="s">
        <v>1686</v>
      </c>
      <c r="K438" s="35" t="s">
        <v>1687</v>
      </c>
    </row>
    <row r="439" spans="1:11" ht="14.5" x14ac:dyDescent="0.3">
      <c r="A439" s="40">
        <v>5137</v>
      </c>
      <c r="B439" s="37">
        <v>1513701</v>
      </c>
      <c r="C439" s="37"/>
      <c r="D439" s="35" t="s">
        <v>687</v>
      </c>
      <c r="E439" s="38" t="s">
        <v>2</v>
      </c>
      <c r="F439" s="38" t="s">
        <v>336</v>
      </c>
      <c r="G439" s="38" t="s">
        <v>336</v>
      </c>
      <c r="H439" s="39" t="s">
        <v>1676</v>
      </c>
      <c r="I439" s="35" t="s">
        <v>12</v>
      </c>
      <c r="J439" s="56" t="s">
        <v>1681</v>
      </c>
      <c r="K439" s="35" t="s">
        <v>1682</v>
      </c>
    </row>
    <row r="440" spans="1:11" ht="14.5" x14ac:dyDescent="0.35">
      <c r="A440" s="36">
        <v>8235</v>
      </c>
      <c r="B440" s="37">
        <v>1823501</v>
      </c>
      <c r="C440" s="37"/>
      <c r="D440" s="35" t="s">
        <v>1343</v>
      </c>
      <c r="E440" s="38" t="s">
        <v>3</v>
      </c>
      <c r="F440" s="38" t="s">
        <v>295</v>
      </c>
      <c r="G440" s="38" t="s">
        <v>295</v>
      </c>
      <c r="H440" s="39" t="s">
        <v>1694</v>
      </c>
      <c r="I440" s="35" t="s">
        <v>20</v>
      </c>
      <c r="J440" s="56" t="s">
        <v>1686</v>
      </c>
      <c r="K440" s="35" t="s">
        <v>1687</v>
      </c>
    </row>
    <row r="441" spans="1:11" ht="14.5" x14ac:dyDescent="0.35">
      <c r="A441" s="36">
        <v>4983</v>
      </c>
      <c r="B441" s="37">
        <v>1498301</v>
      </c>
      <c r="C441" s="37"/>
      <c r="D441" s="35" t="s">
        <v>1593</v>
      </c>
      <c r="E441" s="38" t="s">
        <v>2</v>
      </c>
      <c r="F441" s="38" t="s">
        <v>307</v>
      </c>
      <c r="G441" s="38" t="s">
        <v>295</v>
      </c>
      <c r="H441" s="39" t="s">
        <v>1696</v>
      </c>
      <c r="I441" s="35" t="s">
        <v>10</v>
      </c>
      <c r="J441" s="56" t="s">
        <v>1671</v>
      </c>
      <c r="K441" s="35" t="s">
        <v>1672</v>
      </c>
    </row>
    <row r="442" spans="1:11" ht="14.5" x14ac:dyDescent="0.35">
      <c r="A442" s="36">
        <v>8425</v>
      </c>
      <c r="B442" s="37">
        <v>1842501</v>
      </c>
      <c r="C442" s="37"/>
      <c r="D442" s="35" t="s">
        <v>1345</v>
      </c>
      <c r="E442" s="38" t="s">
        <v>3</v>
      </c>
      <c r="F442" s="38" t="s">
        <v>295</v>
      </c>
      <c r="G442" s="38" t="s">
        <v>295</v>
      </c>
      <c r="H442" s="39" t="s">
        <v>1694</v>
      </c>
      <c r="I442" s="35" t="s">
        <v>20</v>
      </c>
      <c r="J442" s="56" t="s">
        <v>1686</v>
      </c>
      <c r="K442" s="35" t="s">
        <v>1687</v>
      </c>
    </row>
    <row r="443" spans="1:11" ht="14.5" x14ac:dyDescent="0.35">
      <c r="A443" s="36">
        <v>8237</v>
      </c>
      <c r="B443" s="37">
        <v>1823701</v>
      </c>
      <c r="C443" s="37"/>
      <c r="D443" s="35" t="s">
        <v>235</v>
      </c>
      <c r="E443" s="38" t="s">
        <v>3</v>
      </c>
      <c r="F443" s="38" t="s">
        <v>66</v>
      </c>
      <c r="G443" s="38" t="s">
        <v>66</v>
      </c>
      <c r="H443" s="39" t="s">
        <v>1694</v>
      </c>
      <c r="I443" s="35" t="s">
        <v>10</v>
      </c>
      <c r="J443" s="56" t="s">
        <v>1671</v>
      </c>
      <c r="K443" s="35" t="s">
        <v>1672</v>
      </c>
    </row>
    <row r="444" spans="1:11" ht="14.5" x14ac:dyDescent="0.3">
      <c r="A444" s="43">
        <v>1949</v>
      </c>
      <c r="B444" s="37">
        <v>1194901</v>
      </c>
      <c r="C444" s="37"/>
      <c r="D444" s="35" t="s">
        <v>449</v>
      </c>
      <c r="E444" s="38" t="s">
        <v>41</v>
      </c>
      <c r="F444" s="38" t="s">
        <v>295</v>
      </c>
      <c r="G444" s="38" t="s">
        <v>295</v>
      </c>
      <c r="H444" s="39" t="s">
        <v>1703</v>
      </c>
      <c r="I444" s="35" t="s">
        <v>23</v>
      </c>
      <c r="J444" s="56" t="s">
        <v>1684</v>
      </c>
      <c r="K444" s="35" t="s">
        <v>1685</v>
      </c>
    </row>
    <row r="445" spans="1:11" ht="14.5" x14ac:dyDescent="0.35">
      <c r="A445" s="36">
        <v>5164</v>
      </c>
      <c r="B445" s="37">
        <v>1516401</v>
      </c>
      <c r="C445" s="37"/>
      <c r="D445" s="35" t="s">
        <v>1347</v>
      </c>
      <c r="E445" s="38" t="s">
        <v>13</v>
      </c>
      <c r="F445" s="38" t="s">
        <v>295</v>
      </c>
      <c r="G445" s="38" t="s">
        <v>295</v>
      </c>
      <c r="H445" s="39" t="s">
        <v>1670</v>
      </c>
      <c r="I445" s="35" t="s">
        <v>20</v>
      </c>
      <c r="J445" s="56" t="s">
        <v>1686</v>
      </c>
      <c r="K445" s="35" t="s">
        <v>1687</v>
      </c>
    </row>
    <row r="446" spans="1:11" ht="14.5" x14ac:dyDescent="0.3">
      <c r="A446" s="37">
        <v>8866</v>
      </c>
      <c r="B446" s="37">
        <v>1886601</v>
      </c>
      <c r="C446" s="37">
        <v>1767839</v>
      </c>
      <c r="D446" s="35" t="s">
        <v>689</v>
      </c>
      <c r="E446" s="38" t="s">
        <v>15</v>
      </c>
      <c r="F446" s="38" t="s">
        <v>336</v>
      </c>
      <c r="G446" s="38" t="s">
        <v>336</v>
      </c>
      <c r="H446" s="39" t="s">
        <v>1695</v>
      </c>
      <c r="I446" s="35" t="s">
        <v>12</v>
      </c>
      <c r="J446" s="56" t="s">
        <v>1681</v>
      </c>
      <c r="K446" s="35" t="s">
        <v>1682</v>
      </c>
    </row>
    <row r="447" spans="1:11" ht="14.5" x14ac:dyDescent="0.3">
      <c r="A447" s="41">
        <v>8750</v>
      </c>
      <c r="B447" s="37">
        <v>1875001</v>
      </c>
      <c r="C447" s="37"/>
      <c r="D447" s="35" t="s">
        <v>1595</v>
      </c>
      <c r="E447" s="38" t="s">
        <v>15</v>
      </c>
      <c r="F447" s="38" t="s">
        <v>307</v>
      </c>
      <c r="G447" s="38" t="s">
        <v>295</v>
      </c>
      <c r="H447" s="39" t="s">
        <v>1695</v>
      </c>
      <c r="I447" s="35" t="s">
        <v>20</v>
      </c>
      <c r="J447" s="56" t="s">
        <v>1686</v>
      </c>
      <c r="K447" s="35" t="s">
        <v>1687</v>
      </c>
    </row>
    <row r="448" spans="1:11" ht="14.5" x14ac:dyDescent="0.35">
      <c r="A448" s="36">
        <v>5178</v>
      </c>
      <c r="B448" s="37">
        <v>1517801</v>
      </c>
      <c r="C448" s="37"/>
      <c r="D448" s="35" t="s">
        <v>1350</v>
      </c>
      <c r="E448" s="38" t="s">
        <v>2</v>
      </c>
      <c r="F448" s="38" t="s">
        <v>295</v>
      </c>
      <c r="G448" s="38" t="s">
        <v>295</v>
      </c>
      <c r="H448" s="39" t="s">
        <v>1670</v>
      </c>
      <c r="I448" s="35" t="s">
        <v>20</v>
      </c>
      <c r="J448" s="56" t="s">
        <v>1686</v>
      </c>
      <c r="K448" s="35" t="s">
        <v>1687</v>
      </c>
    </row>
    <row r="449" spans="1:11" ht="14.5" x14ac:dyDescent="0.35">
      <c r="A449" s="42">
        <v>5198</v>
      </c>
      <c r="B449" s="37">
        <v>1519801</v>
      </c>
      <c r="C449" s="37"/>
      <c r="D449" s="35" t="s">
        <v>1119</v>
      </c>
      <c r="E449" s="38" t="s">
        <v>2</v>
      </c>
      <c r="F449" s="38" t="s">
        <v>303</v>
      </c>
      <c r="G449" s="38" t="s">
        <v>1690</v>
      </c>
      <c r="H449" s="39" t="s">
        <v>1670</v>
      </c>
      <c r="I449" s="35" t="s">
        <v>1691</v>
      </c>
      <c r="J449" s="57" t="s">
        <v>1692</v>
      </c>
      <c r="K449" s="6" t="s">
        <v>1693</v>
      </c>
    </row>
    <row r="450" spans="1:11" ht="14.5" x14ac:dyDescent="0.35">
      <c r="A450" s="36">
        <v>5205</v>
      </c>
      <c r="B450" s="37">
        <v>1520501</v>
      </c>
      <c r="C450" s="37"/>
      <c r="D450" s="35" t="s">
        <v>1597</v>
      </c>
      <c r="E450" s="38" t="s">
        <v>2</v>
      </c>
      <c r="F450" s="38" t="s">
        <v>307</v>
      </c>
      <c r="G450" s="38" t="s">
        <v>295</v>
      </c>
      <c r="H450" s="39" t="s">
        <v>1670</v>
      </c>
      <c r="I450" s="35" t="s">
        <v>10</v>
      </c>
      <c r="J450" s="56" t="s">
        <v>1671</v>
      </c>
      <c r="K450" s="35" t="s">
        <v>1672</v>
      </c>
    </row>
    <row r="451" spans="1:11" ht="14.5" x14ac:dyDescent="0.3">
      <c r="A451" s="37">
        <v>8882</v>
      </c>
      <c r="B451" s="37">
        <v>1888201</v>
      </c>
      <c r="C451" s="37"/>
      <c r="D451" s="35" t="s">
        <v>691</v>
      </c>
      <c r="E451" s="38" t="s">
        <v>15</v>
      </c>
      <c r="F451" s="38" t="s">
        <v>336</v>
      </c>
      <c r="G451" s="38" t="s">
        <v>336</v>
      </c>
      <c r="H451" s="39" t="s">
        <v>1695</v>
      </c>
      <c r="I451" s="35" t="s">
        <v>12</v>
      </c>
      <c r="J451" s="56" t="s">
        <v>1681</v>
      </c>
      <c r="K451" s="35" t="s">
        <v>1682</v>
      </c>
    </row>
    <row r="452" spans="1:11" ht="14.5" x14ac:dyDescent="0.3">
      <c r="A452" s="37">
        <v>8917</v>
      </c>
      <c r="B452" s="37">
        <v>1891701</v>
      </c>
      <c r="C452" s="37"/>
      <c r="D452" s="35" t="s">
        <v>693</v>
      </c>
      <c r="E452" s="38" t="s">
        <v>25</v>
      </c>
      <c r="F452" s="38" t="s">
        <v>336</v>
      </c>
      <c r="G452" s="38" t="s">
        <v>336</v>
      </c>
      <c r="H452" s="39" t="s">
        <v>1683</v>
      </c>
      <c r="I452" s="35" t="s">
        <v>12</v>
      </c>
      <c r="J452" s="56" t="s">
        <v>1681</v>
      </c>
      <c r="K452" s="35" t="s">
        <v>1682</v>
      </c>
    </row>
    <row r="453" spans="1:11" ht="14.5" x14ac:dyDescent="0.3">
      <c r="A453" s="40">
        <v>2381</v>
      </c>
      <c r="B453" s="37">
        <v>1238101</v>
      </c>
      <c r="C453" s="37"/>
      <c r="D453" s="35" t="s">
        <v>695</v>
      </c>
      <c r="E453" s="38" t="s">
        <v>2</v>
      </c>
      <c r="F453" s="38" t="s">
        <v>336</v>
      </c>
      <c r="G453" s="38" t="s">
        <v>336</v>
      </c>
      <c r="H453" s="39" t="s">
        <v>1670</v>
      </c>
      <c r="I453" s="35" t="s">
        <v>12</v>
      </c>
      <c r="J453" s="56" t="s">
        <v>1681</v>
      </c>
      <c r="K453" s="35" t="s">
        <v>1682</v>
      </c>
    </row>
    <row r="454" spans="1:11" ht="14.5" x14ac:dyDescent="0.3">
      <c r="A454" s="43">
        <v>1918</v>
      </c>
      <c r="B454" s="37">
        <v>1191801</v>
      </c>
      <c r="C454" s="37"/>
      <c r="D454" s="35" t="s">
        <v>452</v>
      </c>
      <c r="E454" s="38" t="s">
        <v>34</v>
      </c>
      <c r="F454" s="38" t="s">
        <v>307</v>
      </c>
      <c r="G454" s="38" t="s">
        <v>336</v>
      </c>
      <c r="H454" s="39" t="s">
        <v>1683</v>
      </c>
      <c r="I454" s="35" t="s">
        <v>23</v>
      </c>
      <c r="J454" s="56" t="s">
        <v>1684</v>
      </c>
      <c r="K454" s="35" t="s">
        <v>1685</v>
      </c>
    </row>
    <row r="455" spans="1:11" ht="14.5" x14ac:dyDescent="0.35">
      <c r="A455" s="42">
        <v>6658</v>
      </c>
      <c r="B455" s="37">
        <v>1665801</v>
      </c>
      <c r="C455" s="37"/>
      <c r="D455" s="35" t="s">
        <v>455</v>
      </c>
      <c r="E455" s="38" t="s">
        <v>2</v>
      </c>
      <c r="F455" s="38" t="s">
        <v>66</v>
      </c>
      <c r="G455" s="38" t="s">
        <v>66</v>
      </c>
      <c r="H455" s="39" t="s">
        <v>1676</v>
      </c>
      <c r="I455" s="35" t="s">
        <v>23</v>
      </c>
      <c r="J455" s="56" t="s">
        <v>1684</v>
      </c>
      <c r="K455" s="35" t="s">
        <v>1685</v>
      </c>
    </row>
    <row r="456" spans="1:11" ht="14.5" x14ac:dyDescent="0.3">
      <c r="A456" s="43">
        <v>1952</v>
      </c>
      <c r="B456" s="37">
        <v>1195201</v>
      </c>
      <c r="C456" s="37"/>
      <c r="D456" s="35" t="s">
        <v>457</v>
      </c>
      <c r="E456" s="38" t="s">
        <v>41</v>
      </c>
      <c r="F456" s="38" t="s">
        <v>295</v>
      </c>
      <c r="G456" s="38" t="s">
        <v>295</v>
      </c>
      <c r="H456" s="39" t="s">
        <v>1683</v>
      </c>
      <c r="I456" s="35" t="s">
        <v>23</v>
      </c>
      <c r="J456" s="56" t="s">
        <v>1684</v>
      </c>
      <c r="K456" s="35" t="s">
        <v>1685</v>
      </c>
    </row>
    <row r="457" spans="1:11" ht="14.5" x14ac:dyDescent="0.35">
      <c r="A457" s="36">
        <v>5219</v>
      </c>
      <c r="B457" s="37">
        <v>1521901</v>
      </c>
      <c r="C457" s="37"/>
      <c r="D457" s="35" t="s">
        <v>1352</v>
      </c>
      <c r="E457" s="38" t="s">
        <v>2</v>
      </c>
      <c r="F457" s="38" t="s">
        <v>295</v>
      </c>
      <c r="G457" s="38" t="s">
        <v>295</v>
      </c>
      <c r="H457" s="39" t="s">
        <v>1670</v>
      </c>
      <c r="I457" s="35" t="s">
        <v>10</v>
      </c>
      <c r="J457" s="56" t="s">
        <v>1671</v>
      </c>
      <c r="K457" s="35" t="s">
        <v>1672</v>
      </c>
    </row>
    <row r="458" spans="1:11" ht="14.5" x14ac:dyDescent="0.35">
      <c r="A458" s="42">
        <v>5233</v>
      </c>
      <c r="B458" s="37">
        <v>1523301</v>
      </c>
      <c r="C458" s="37"/>
      <c r="D458" s="35" t="s">
        <v>1121</v>
      </c>
      <c r="E458" s="38" t="s">
        <v>2</v>
      </c>
      <c r="F458" s="38" t="s">
        <v>303</v>
      </c>
      <c r="G458" s="38" t="s">
        <v>1690</v>
      </c>
      <c r="H458" s="39" t="s">
        <v>1670</v>
      </c>
      <c r="I458" s="35" t="s">
        <v>1691</v>
      </c>
      <c r="J458" s="57" t="s">
        <v>1692</v>
      </c>
      <c r="K458" s="6" t="s">
        <v>1693</v>
      </c>
    </row>
    <row r="459" spans="1:11" ht="14.5" x14ac:dyDescent="0.35">
      <c r="A459" s="37">
        <v>8611</v>
      </c>
      <c r="B459" s="37">
        <v>1861101</v>
      </c>
      <c r="C459" s="37"/>
      <c r="D459" s="35" t="s">
        <v>697</v>
      </c>
      <c r="E459" s="38" t="s">
        <v>15</v>
      </c>
      <c r="F459" s="45" t="s">
        <v>336</v>
      </c>
      <c r="G459" s="45" t="s">
        <v>336</v>
      </c>
      <c r="H459" s="39" t="s">
        <v>1695</v>
      </c>
      <c r="I459" s="35" t="s">
        <v>11</v>
      </c>
      <c r="J459" s="57" t="s">
        <v>1674</v>
      </c>
      <c r="K459" s="35" t="s">
        <v>1675</v>
      </c>
    </row>
    <row r="460" spans="1:11" ht="14.5" x14ac:dyDescent="0.35">
      <c r="A460" s="36">
        <v>5247</v>
      </c>
      <c r="B460" s="37">
        <v>1524701</v>
      </c>
      <c r="C460" s="37"/>
      <c r="D460" s="35" t="s">
        <v>1599</v>
      </c>
      <c r="E460" s="38" t="s">
        <v>16</v>
      </c>
      <c r="F460" s="38" t="s">
        <v>307</v>
      </c>
      <c r="G460" s="38" t="s">
        <v>66</v>
      </c>
      <c r="H460" s="39" t="s">
        <v>1707</v>
      </c>
      <c r="I460" s="35" t="s">
        <v>11</v>
      </c>
      <c r="J460" s="57" t="s">
        <v>1674</v>
      </c>
      <c r="K460" s="35" t="s">
        <v>1675</v>
      </c>
    </row>
    <row r="461" spans="1:11" ht="14.5" x14ac:dyDescent="0.3">
      <c r="A461" s="43">
        <v>8757</v>
      </c>
      <c r="B461" s="37">
        <v>1875701</v>
      </c>
      <c r="C461" s="37"/>
      <c r="D461" s="35" t="s">
        <v>460</v>
      </c>
      <c r="E461" s="38" t="s">
        <v>29</v>
      </c>
      <c r="F461" s="38" t="s">
        <v>336</v>
      </c>
      <c r="G461" s="38" t="s">
        <v>336</v>
      </c>
      <c r="H461" s="39" t="s">
        <v>1695</v>
      </c>
      <c r="I461" s="35" t="s">
        <v>23</v>
      </c>
      <c r="J461" s="56" t="s">
        <v>1684</v>
      </c>
      <c r="K461" s="35" t="s">
        <v>1685</v>
      </c>
    </row>
    <row r="462" spans="1:11" ht="14.5" x14ac:dyDescent="0.35">
      <c r="A462" s="36">
        <v>7342</v>
      </c>
      <c r="B462" s="37">
        <v>1734201</v>
      </c>
      <c r="C462" s="37"/>
      <c r="D462" s="35" t="s">
        <v>237</v>
      </c>
      <c r="E462" s="38" t="s">
        <v>2</v>
      </c>
      <c r="F462" s="38" t="s">
        <v>66</v>
      </c>
      <c r="G462" s="38" t="s">
        <v>66</v>
      </c>
      <c r="H462" s="39" t="s">
        <v>1670</v>
      </c>
      <c r="I462" s="35" t="s">
        <v>10</v>
      </c>
      <c r="J462" s="56" t="s">
        <v>1671</v>
      </c>
      <c r="K462" s="35" t="s">
        <v>1672</v>
      </c>
    </row>
    <row r="463" spans="1:11" ht="14.5" x14ac:dyDescent="0.35">
      <c r="A463" s="36">
        <v>5288</v>
      </c>
      <c r="B463" s="37">
        <v>1528801</v>
      </c>
      <c r="C463" s="37"/>
      <c r="D463" s="35" t="s">
        <v>1601</v>
      </c>
      <c r="E463" s="38" t="s">
        <v>2</v>
      </c>
      <c r="F463" s="38" t="s">
        <v>307</v>
      </c>
      <c r="G463" s="38" t="s">
        <v>295</v>
      </c>
      <c r="H463" s="39" t="s">
        <v>1670</v>
      </c>
      <c r="I463" s="35" t="s">
        <v>10</v>
      </c>
      <c r="J463" s="56" t="s">
        <v>1671</v>
      </c>
      <c r="K463" s="35" t="s">
        <v>1672</v>
      </c>
    </row>
    <row r="464" spans="1:11" ht="14.5" x14ac:dyDescent="0.35">
      <c r="A464" s="36">
        <v>3500</v>
      </c>
      <c r="B464" s="37">
        <v>1350001</v>
      </c>
      <c r="C464" s="37"/>
      <c r="D464" s="35" t="s">
        <v>1354</v>
      </c>
      <c r="E464" s="38" t="s">
        <v>2</v>
      </c>
      <c r="F464" s="38" t="s">
        <v>295</v>
      </c>
      <c r="G464" s="38" t="s">
        <v>295</v>
      </c>
      <c r="H464" s="39" t="s">
        <v>1673</v>
      </c>
      <c r="I464" s="35" t="s">
        <v>20</v>
      </c>
      <c r="J464" s="56" t="s">
        <v>1686</v>
      </c>
      <c r="K464" s="35" t="s">
        <v>1687</v>
      </c>
    </row>
    <row r="465" spans="1:11" ht="14.5" x14ac:dyDescent="0.35">
      <c r="A465" s="36">
        <v>8760</v>
      </c>
      <c r="B465" s="37">
        <v>1876001</v>
      </c>
      <c r="C465" s="37"/>
      <c r="D465" s="35" t="s">
        <v>1356</v>
      </c>
      <c r="E465" s="38" t="s">
        <v>15</v>
      </c>
      <c r="F465" s="38" t="s">
        <v>295</v>
      </c>
      <c r="G465" s="38" t="s">
        <v>66</v>
      </c>
      <c r="H465" s="39" t="s">
        <v>1695</v>
      </c>
      <c r="I465" s="35" t="s">
        <v>20</v>
      </c>
      <c r="J465" s="56" t="s">
        <v>1686</v>
      </c>
      <c r="K465" s="35" t="s">
        <v>1687</v>
      </c>
    </row>
    <row r="466" spans="1:11" ht="14.5" x14ac:dyDescent="0.3">
      <c r="A466" s="40">
        <v>5301</v>
      </c>
      <c r="B466" s="37">
        <v>1530101</v>
      </c>
      <c r="C466" s="37"/>
      <c r="D466" s="35" t="s">
        <v>699</v>
      </c>
      <c r="E466" s="38" t="s">
        <v>2</v>
      </c>
      <c r="F466" s="38" t="s">
        <v>336</v>
      </c>
      <c r="G466" s="38" t="s">
        <v>336</v>
      </c>
      <c r="H466" s="39" t="s">
        <v>1706</v>
      </c>
      <c r="I466" s="35" t="s">
        <v>12</v>
      </c>
      <c r="J466" s="56" t="s">
        <v>1681</v>
      </c>
      <c r="K466" s="35" t="s">
        <v>1682</v>
      </c>
    </row>
    <row r="467" spans="1:11" ht="14.5" x14ac:dyDescent="0.3">
      <c r="A467" s="37">
        <v>5302</v>
      </c>
      <c r="B467" s="37">
        <v>1530201</v>
      </c>
      <c r="C467" s="37"/>
      <c r="D467" s="35" t="s">
        <v>701</v>
      </c>
      <c r="E467" s="38" t="s">
        <v>2</v>
      </c>
      <c r="F467" s="38" t="s">
        <v>336</v>
      </c>
      <c r="G467" s="38" t="s">
        <v>336</v>
      </c>
      <c r="H467" s="39" t="s">
        <v>1689</v>
      </c>
      <c r="I467" s="35" t="s">
        <v>12</v>
      </c>
      <c r="J467" s="56" t="s">
        <v>1681</v>
      </c>
      <c r="K467" s="35" t="s">
        <v>1682</v>
      </c>
    </row>
    <row r="468" spans="1:11" ht="14.5" x14ac:dyDescent="0.3">
      <c r="A468" s="40">
        <v>5315</v>
      </c>
      <c r="B468" s="37">
        <v>1531501</v>
      </c>
      <c r="C468" s="37"/>
      <c r="D468" s="35" t="s">
        <v>703</v>
      </c>
      <c r="E468" s="38" t="s">
        <v>2</v>
      </c>
      <c r="F468" s="38" t="s">
        <v>336</v>
      </c>
      <c r="G468" s="38" t="s">
        <v>336</v>
      </c>
      <c r="H468" s="39" t="s">
        <v>1670</v>
      </c>
      <c r="I468" s="35" t="s">
        <v>12</v>
      </c>
      <c r="J468" s="56" t="s">
        <v>1681</v>
      </c>
      <c r="K468" s="35" t="s">
        <v>1682</v>
      </c>
    </row>
    <row r="469" spans="1:11" ht="14.5" x14ac:dyDescent="0.3">
      <c r="A469" s="43">
        <v>1910</v>
      </c>
      <c r="B469" s="37">
        <v>1191001</v>
      </c>
      <c r="C469" s="37"/>
      <c r="D469" s="35" t="s">
        <v>463</v>
      </c>
      <c r="E469" s="38" t="s">
        <v>41</v>
      </c>
      <c r="F469" s="38" t="s">
        <v>303</v>
      </c>
      <c r="G469" s="38" t="s">
        <v>1690</v>
      </c>
      <c r="H469" s="39" t="s">
        <v>1699</v>
      </c>
      <c r="I469" s="35" t="s">
        <v>23</v>
      </c>
      <c r="J469" s="56" t="s">
        <v>1684</v>
      </c>
      <c r="K469" s="35" t="s">
        <v>1685</v>
      </c>
    </row>
    <row r="470" spans="1:11" ht="14.5" x14ac:dyDescent="0.35">
      <c r="A470" s="36">
        <v>5321</v>
      </c>
      <c r="B470" s="37">
        <v>1532101</v>
      </c>
      <c r="C470" s="37"/>
      <c r="D470" s="35" t="s">
        <v>240</v>
      </c>
      <c r="E470" s="38" t="s">
        <v>2</v>
      </c>
      <c r="F470" s="38" t="s">
        <v>66</v>
      </c>
      <c r="G470" s="38" t="s">
        <v>66</v>
      </c>
      <c r="H470" s="39" t="s">
        <v>1676</v>
      </c>
      <c r="I470" s="35" t="s">
        <v>10</v>
      </c>
      <c r="J470" s="56" t="s">
        <v>1671</v>
      </c>
      <c r="K470" s="35" t="s">
        <v>1672</v>
      </c>
    </row>
    <row r="471" spans="1:11" ht="14.5" x14ac:dyDescent="0.35">
      <c r="A471" s="42">
        <v>5329</v>
      </c>
      <c r="B471" s="37">
        <v>1532901</v>
      </c>
      <c r="C471" s="37"/>
      <c r="D471" s="35" t="s">
        <v>465</v>
      </c>
      <c r="E471" s="38" t="s">
        <v>2</v>
      </c>
      <c r="F471" s="38" t="s">
        <v>66</v>
      </c>
      <c r="G471" s="38" t="s">
        <v>66</v>
      </c>
      <c r="H471" s="39" t="s">
        <v>1670</v>
      </c>
      <c r="I471" s="35" t="s">
        <v>23</v>
      </c>
      <c r="J471" s="56" t="s">
        <v>1684</v>
      </c>
      <c r="K471" s="35" t="s">
        <v>1685</v>
      </c>
    </row>
    <row r="472" spans="1:11" ht="14.5" x14ac:dyDescent="0.35">
      <c r="A472" s="37">
        <v>5342</v>
      </c>
      <c r="B472" s="37">
        <v>1534201</v>
      </c>
      <c r="C472" s="37"/>
      <c r="D472" s="35" t="s">
        <v>883</v>
      </c>
      <c r="E472" s="38" t="s">
        <v>2</v>
      </c>
      <c r="F472" s="38" t="s">
        <v>357</v>
      </c>
      <c r="G472" s="38" t="s">
        <v>1690</v>
      </c>
      <c r="H472" s="39" t="s">
        <v>1670</v>
      </c>
      <c r="I472" s="35" t="s">
        <v>1677</v>
      </c>
      <c r="J472" s="57" t="s">
        <v>1678</v>
      </c>
      <c r="K472" s="35" t="s">
        <v>1679</v>
      </c>
    </row>
    <row r="473" spans="1:11" ht="14.5" x14ac:dyDescent="0.35">
      <c r="A473" s="36">
        <v>8768</v>
      </c>
      <c r="B473" s="37">
        <v>1876801</v>
      </c>
      <c r="C473" s="37"/>
      <c r="D473" s="35" t="s">
        <v>1123</v>
      </c>
      <c r="E473" s="38" t="s">
        <v>15</v>
      </c>
      <c r="F473" s="38" t="s">
        <v>303</v>
      </c>
      <c r="G473" s="38" t="s">
        <v>1690</v>
      </c>
      <c r="H473" s="39" t="s">
        <v>1695</v>
      </c>
      <c r="I473" s="35" t="s">
        <v>1691</v>
      </c>
      <c r="J473" s="57" t="s">
        <v>1692</v>
      </c>
      <c r="K473" s="6" t="s">
        <v>1693</v>
      </c>
    </row>
    <row r="474" spans="1:11" ht="14.5" x14ac:dyDescent="0.3">
      <c r="A474" s="40">
        <v>6878</v>
      </c>
      <c r="B474" s="37">
        <v>1687801</v>
      </c>
      <c r="C474" s="37"/>
      <c r="D474" s="35" t="s">
        <v>705</v>
      </c>
      <c r="E474" s="38" t="s">
        <v>2</v>
      </c>
      <c r="F474" s="38" t="s">
        <v>336</v>
      </c>
      <c r="G474" s="38" t="s">
        <v>336</v>
      </c>
      <c r="H474" s="39" t="s">
        <v>1676</v>
      </c>
      <c r="I474" s="35" t="s">
        <v>12</v>
      </c>
      <c r="J474" s="56" t="s">
        <v>1681</v>
      </c>
      <c r="K474" s="35" t="s">
        <v>1682</v>
      </c>
    </row>
    <row r="475" spans="1:11" ht="14.5" x14ac:dyDescent="0.35">
      <c r="A475" s="36">
        <v>5384</v>
      </c>
      <c r="B475" s="37">
        <v>1538401</v>
      </c>
      <c r="C475" s="37"/>
      <c r="D475" s="35" t="s">
        <v>467</v>
      </c>
      <c r="E475" s="38" t="s">
        <v>2</v>
      </c>
      <c r="F475" s="38" t="s">
        <v>307</v>
      </c>
      <c r="G475" s="38" t="s">
        <v>336</v>
      </c>
      <c r="H475" s="39" t="s">
        <v>1688</v>
      </c>
      <c r="I475" s="35" t="s">
        <v>12</v>
      </c>
      <c r="J475" s="56" t="s">
        <v>1681</v>
      </c>
      <c r="K475" s="35" t="s">
        <v>1682</v>
      </c>
    </row>
    <row r="476" spans="1:11" ht="14.5" x14ac:dyDescent="0.3">
      <c r="A476" s="43" t="s">
        <v>1708</v>
      </c>
      <c r="B476" s="37">
        <v>1884501</v>
      </c>
      <c r="C476" s="37"/>
      <c r="D476" s="35" t="s">
        <v>1709</v>
      </c>
      <c r="E476" s="38" t="s">
        <v>29</v>
      </c>
      <c r="F476" s="38" t="s">
        <v>385</v>
      </c>
      <c r="G476" s="38" t="s">
        <v>385</v>
      </c>
      <c r="H476" s="39" t="s">
        <v>1695</v>
      </c>
      <c r="I476" s="35" t="s">
        <v>23</v>
      </c>
      <c r="J476" s="56" t="s">
        <v>1684</v>
      </c>
      <c r="K476" s="35" t="s">
        <v>1685</v>
      </c>
    </row>
    <row r="477" spans="1:11" ht="14.5" x14ac:dyDescent="0.3">
      <c r="A477" s="43">
        <v>8677</v>
      </c>
      <c r="B477" s="37">
        <v>1867701</v>
      </c>
      <c r="C477" s="37"/>
      <c r="D477" s="35" t="s">
        <v>469</v>
      </c>
      <c r="E477" s="38" t="s">
        <v>29</v>
      </c>
      <c r="F477" s="38" t="s">
        <v>336</v>
      </c>
      <c r="G477" s="38" t="s">
        <v>336</v>
      </c>
      <c r="H477" s="39" t="s">
        <v>1695</v>
      </c>
      <c r="I477" s="35" t="s">
        <v>23</v>
      </c>
      <c r="J477" s="56" t="s">
        <v>1684</v>
      </c>
      <c r="K477" s="35" t="s">
        <v>1685</v>
      </c>
    </row>
    <row r="478" spans="1:11" ht="14.5" x14ac:dyDescent="0.35">
      <c r="A478" s="37">
        <v>5397</v>
      </c>
      <c r="B478" s="37">
        <v>1539701</v>
      </c>
      <c r="C478" s="37"/>
      <c r="D478" s="35" t="s">
        <v>885</v>
      </c>
      <c r="E478" s="38" t="s">
        <v>2</v>
      </c>
      <c r="F478" s="38" t="s">
        <v>357</v>
      </c>
      <c r="G478" s="38" t="s">
        <v>1690</v>
      </c>
      <c r="H478" s="39" t="s">
        <v>1670</v>
      </c>
      <c r="I478" s="35" t="s">
        <v>1677</v>
      </c>
      <c r="J478" s="57" t="s">
        <v>1678</v>
      </c>
      <c r="K478" s="35" t="s">
        <v>1679</v>
      </c>
    </row>
    <row r="479" spans="1:11" ht="14.5" x14ac:dyDescent="0.35">
      <c r="A479" s="42">
        <v>7402</v>
      </c>
      <c r="B479" s="37">
        <v>1740201</v>
      </c>
      <c r="C479" s="37"/>
      <c r="D479" s="35" t="s">
        <v>1125</v>
      </c>
      <c r="E479" s="38" t="s">
        <v>2</v>
      </c>
      <c r="F479" s="38" t="s">
        <v>303</v>
      </c>
      <c r="G479" s="38" t="s">
        <v>1690</v>
      </c>
      <c r="H479" s="39" t="s">
        <v>1670</v>
      </c>
      <c r="I479" s="35" t="s">
        <v>1691</v>
      </c>
      <c r="J479" s="57" t="s">
        <v>1692</v>
      </c>
      <c r="K479" s="6" t="s">
        <v>1693</v>
      </c>
    </row>
    <row r="480" spans="1:11" ht="14.5" x14ac:dyDescent="0.35">
      <c r="A480" s="37">
        <v>8240</v>
      </c>
      <c r="B480" s="37">
        <v>1824001</v>
      </c>
      <c r="C480" s="37"/>
      <c r="D480" s="35" t="s">
        <v>887</v>
      </c>
      <c r="E480" s="38" t="s">
        <v>3</v>
      </c>
      <c r="F480" s="38" t="s">
        <v>357</v>
      </c>
      <c r="G480" s="38" t="s">
        <v>1690</v>
      </c>
      <c r="H480" s="39" t="s">
        <v>1694</v>
      </c>
      <c r="I480" s="35" t="s">
        <v>1677</v>
      </c>
      <c r="J480" s="57" t="s">
        <v>1678</v>
      </c>
      <c r="K480" s="35" t="s">
        <v>1679</v>
      </c>
    </row>
    <row r="481" spans="1:11" ht="14.5" x14ac:dyDescent="0.35">
      <c r="A481" s="37">
        <v>5404</v>
      </c>
      <c r="B481" s="37">
        <v>1540401</v>
      </c>
      <c r="C481" s="37"/>
      <c r="D481" s="35" t="s">
        <v>889</v>
      </c>
      <c r="E481" s="38" t="s">
        <v>2</v>
      </c>
      <c r="F481" s="38" t="s">
        <v>357</v>
      </c>
      <c r="G481" s="38" t="s">
        <v>1690</v>
      </c>
      <c r="H481" s="39" t="s">
        <v>1670</v>
      </c>
      <c r="I481" s="35" t="s">
        <v>1677</v>
      </c>
      <c r="J481" s="57" t="s">
        <v>1678</v>
      </c>
      <c r="K481" s="35" t="s">
        <v>1679</v>
      </c>
    </row>
    <row r="482" spans="1:11" ht="14.5" x14ac:dyDescent="0.35">
      <c r="A482" s="42">
        <v>2313</v>
      </c>
      <c r="B482" s="37">
        <v>1231301</v>
      </c>
      <c r="C482" s="37"/>
      <c r="D482" s="35" t="s">
        <v>471</v>
      </c>
      <c r="E482" s="38" t="s">
        <v>2</v>
      </c>
      <c r="F482" s="38" t="s">
        <v>66</v>
      </c>
      <c r="G482" s="38" t="s">
        <v>66</v>
      </c>
      <c r="H482" s="39" t="s">
        <v>1670</v>
      </c>
      <c r="I482" s="35" t="s">
        <v>23</v>
      </c>
      <c r="J482" s="56" t="s">
        <v>1684</v>
      </c>
      <c r="K482" s="35" t="s">
        <v>1685</v>
      </c>
    </row>
    <row r="483" spans="1:11" ht="14.5" x14ac:dyDescent="0.35">
      <c r="A483" s="36">
        <v>5411</v>
      </c>
      <c r="B483" s="37">
        <v>1541101</v>
      </c>
      <c r="C483" s="37"/>
      <c r="D483" s="35" t="s">
        <v>1603</v>
      </c>
      <c r="E483" s="38" t="s">
        <v>2</v>
      </c>
      <c r="F483" s="38" t="s">
        <v>307</v>
      </c>
      <c r="G483" s="38" t="s">
        <v>336</v>
      </c>
      <c r="H483" s="39" t="s">
        <v>1676</v>
      </c>
      <c r="I483" s="35" t="s">
        <v>11</v>
      </c>
      <c r="J483" s="57" t="s">
        <v>1674</v>
      </c>
      <c r="K483" s="35" t="s">
        <v>1675</v>
      </c>
    </row>
    <row r="484" spans="1:11" ht="14.5" x14ac:dyDescent="0.35">
      <c r="A484" s="36">
        <v>8255</v>
      </c>
      <c r="B484" s="37">
        <v>1825501</v>
      </c>
      <c r="C484" s="37"/>
      <c r="D484" s="35" t="s">
        <v>1358</v>
      </c>
      <c r="E484" s="38" t="s">
        <v>3</v>
      </c>
      <c r="F484" s="38" t="s">
        <v>295</v>
      </c>
      <c r="G484" s="38" t="s">
        <v>66</v>
      </c>
      <c r="H484" s="39" t="s">
        <v>1694</v>
      </c>
      <c r="I484" s="35" t="s">
        <v>20</v>
      </c>
      <c r="J484" s="56" t="s">
        <v>1686</v>
      </c>
      <c r="K484" s="35" t="s">
        <v>1687</v>
      </c>
    </row>
    <row r="485" spans="1:11" ht="14.5" x14ac:dyDescent="0.35">
      <c r="A485" s="36">
        <v>8259</v>
      </c>
      <c r="B485" s="37">
        <v>1825901</v>
      </c>
      <c r="C485" s="37"/>
      <c r="D485" s="35" t="s">
        <v>1127</v>
      </c>
      <c r="E485" s="38" t="s">
        <v>3</v>
      </c>
      <c r="F485" s="38" t="s">
        <v>303</v>
      </c>
      <c r="G485" s="38" t="s">
        <v>1690</v>
      </c>
      <c r="H485" s="39" t="s">
        <v>1694</v>
      </c>
      <c r="I485" s="35" t="s">
        <v>1691</v>
      </c>
      <c r="J485" s="57" t="s">
        <v>1692</v>
      </c>
      <c r="K485" s="6" t="s">
        <v>1693</v>
      </c>
    </row>
    <row r="486" spans="1:11" ht="14.5" x14ac:dyDescent="0.3">
      <c r="A486" s="43">
        <v>8916</v>
      </c>
      <c r="B486" s="37">
        <v>1891601</v>
      </c>
      <c r="C486" s="37"/>
      <c r="D486" s="35" t="s">
        <v>473</v>
      </c>
      <c r="E486" s="38" t="s">
        <v>29</v>
      </c>
      <c r="F486" s="38" t="s">
        <v>357</v>
      </c>
      <c r="G486" s="38" t="s">
        <v>1690</v>
      </c>
      <c r="H486" s="39" t="s">
        <v>1695</v>
      </c>
      <c r="I486" s="35" t="s">
        <v>23</v>
      </c>
      <c r="J486" s="56" t="s">
        <v>1684</v>
      </c>
      <c r="K486" s="35" t="s">
        <v>1685</v>
      </c>
    </row>
    <row r="487" spans="1:11" ht="14.5" x14ac:dyDescent="0.3">
      <c r="A487" s="40">
        <v>5438</v>
      </c>
      <c r="B487" s="37">
        <v>1543801</v>
      </c>
      <c r="C487" s="37"/>
      <c r="D487" s="35" t="s">
        <v>707</v>
      </c>
      <c r="E487" s="38" t="s">
        <v>2</v>
      </c>
      <c r="F487" s="38" t="s">
        <v>336</v>
      </c>
      <c r="G487" s="38" t="s">
        <v>336</v>
      </c>
      <c r="H487" s="39" t="s">
        <v>1676</v>
      </c>
      <c r="I487" s="35" t="s">
        <v>12</v>
      </c>
      <c r="J487" s="56" t="s">
        <v>1681</v>
      </c>
      <c r="K487" s="35" t="s">
        <v>1682</v>
      </c>
    </row>
    <row r="488" spans="1:11" ht="14.5" x14ac:dyDescent="0.3">
      <c r="A488" s="43">
        <v>5425</v>
      </c>
      <c r="B488" s="37">
        <v>1542501</v>
      </c>
      <c r="C488" s="37"/>
      <c r="D488" s="35" t="s">
        <v>476</v>
      </c>
      <c r="E488" s="38" t="s">
        <v>2</v>
      </c>
      <c r="F488" s="38" t="s">
        <v>336</v>
      </c>
      <c r="G488" s="38" t="s">
        <v>336</v>
      </c>
      <c r="H488" s="39" t="s">
        <v>1670</v>
      </c>
      <c r="I488" s="35" t="s">
        <v>23</v>
      </c>
      <c r="J488" s="56" t="s">
        <v>1684</v>
      </c>
      <c r="K488" s="35" t="s">
        <v>1685</v>
      </c>
    </row>
    <row r="489" spans="1:11" ht="14.5" x14ac:dyDescent="0.35">
      <c r="A489" s="42">
        <v>5446</v>
      </c>
      <c r="B489" s="37">
        <v>1544601</v>
      </c>
      <c r="C489" s="37"/>
      <c r="D489" s="35" t="s">
        <v>1129</v>
      </c>
      <c r="E489" s="38" t="s">
        <v>2</v>
      </c>
      <c r="F489" s="38" t="s">
        <v>303</v>
      </c>
      <c r="G489" s="38" t="s">
        <v>1690</v>
      </c>
      <c r="H489" s="39" t="s">
        <v>1670</v>
      </c>
      <c r="I489" s="35" t="s">
        <v>1691</v>
      </c>
      <c r="J489" s="57" t="s">
        <v>1692</v>
      </c>
      <c r="K489" s="6" t="s">
        <v>1693</v>
      </c>
    </row>
    <row r="490" spans="1:11" ht="14.5" x14ac:dyDescent="0.35">
      <c r="A490" s="36">
        <v>8779</v>
      </c>
      <c r="B490" s="37">
        <v>1877901</v>
      </c>
      <c r="C490" s="37">
        <v>1764339</v>
      </c>
      <c r="D490" s="35" t="s">
        <v>242</v>
      </c>
      <c r="E490" s="38" t="s">
        <v>15</v>
      </c>
      <c r="F490" s="38" t="s">
        <v>66</v>
      </c>
      <c r="G490" s="38" t="s">
        <v>66</v>
      </c>
      <c r="H490" s="39" t="s">
        <v>1695</v>
      </c>
      <c r="I490" s="35" t="s">
        <v>10</v>
      </c>
      <c r="J490" s="56" t="s">
        <v>1671</v>
      </c>
      <c r="K490" s="35" t="s">
        <v>1672</v>
      </c>
    </row>
    <row r="491" spans="1:11" ht="14.5" x14ac:dyDescent="0.35">
      <c r="A491" s="41">
        <v>7614</v>
      </c>
      <c r="B491" s="37">
        <v>1761401</v>
      </c>
      <c r="C491" s="37"/>
      <c r="D491" s="35" t="s">
        <v>1605</v>
      </c>
      <c r="E491" s="38" t="s">
        <v>15</v>
      </c>
      <c r="F491" s="38" t="s">
        <v>307</v>
      </c>
      <c r="G491" s="38" t="s">
        <v>336</v>
      </c>
      <c r="H491" s="39" t="s">
        <v>1695</v>
      </c>
      <c r="I491" s="35" t="s">
        <v>11</v>
      </c>
      <c r="J491" s="57" t="s">
        <v>1674</v>
      </c>
      <c r="K491" s="35" t="s">
        <v>1675</v>
      </c>
    </row>
    <row r="492" spans="1:11" ht="14.5" x14ac:dyDescent="0.35">
      <c r="A492" s="42">
        <v>5452</v>
      </c>
      <c r="B492" s="37">
        <v>1545201</v>
      </c>
      <c r="C492" s="37"/>
      <c r="D492" s="35" t="s">
        <v>1131</v>
      </c>
      <c r="E492" s="38" t="s">
        <v>13</v>
      </c>
      <c r="F492" s="38" t="s">
        <v>303</v>
      </c>
      <c r="G492" s="38" t="s">
        <v>1690</v>
      </c>
      <c r="H492" s="39" t="s">
        <v>1670</v>
      </c>
      <c r="I492" s="35" t="s">
        <v>1691</v>
      </c>
      <c r="J492" s="57" t="s">
        <v>1692</v>
      </c>
      <c r="K492" s="6" t="s">
        <v>1693</v>
      </c>
    </row>
    <row r="493" spans="1:11" ht="14.5" x14ac:dyDescent="0.35">
      <c r="A493" s="42">
        <v>5459</v>
      </c>
      <c r="B493" s="37">
        <v>1545901</v>
      </c>
      <c r="C493" s="37"/>
      <c r="D493" s="35" t="s">
        <v>1133</v>
      </c>
      <c r="E493" s="38" t="s">
        <v>2</v>
      </c>
      <c r="F493" s="38" t="s">
        <v>303</v>
      </c>
      <c r="G493" s="38" t="s">
        <v>1690</v>
      </c>
      <c r="H493" s="39" t="s">
        <v>1670</v>
      </c>
      <c r="I493" s="35" t="s">
        <v>1691</v>
      </c>
      <c r="J493" s="57" t="s">
        <v>1692</v>
      </c>
      <c r="K493" s="6" t="s">
        <v>1693</v>
      </c>
    </row>
    <row r="494" spans="1:11" ht="14.5" x14ac:dyDescent="0.35">
      <c r="A494" s="36">
        <v>5466</v>
      </c>
      <c r="B494" s="37">
        <v>1546601</v>
      </c>
      <c r="C494" s="37"/>
      <c r="D494" s="35" t="s">
        <v>1607</v>
      </c>
      <c r="E494" s="38" t="s">
        <v>2</v>
      </c>
      <c r="F494" s="38" t="s">
        <v>307</v>
      </c>
      <c r="G494" s="38" t="s">
        <v>336</v>
      </c>
      <c r="H494" s="39" t="s">
        <v>1670</v>
      </c>
      <c r="I494" s="35" t="s">
        <v>11</v>
      </c>
      <c r="J494" s="57" t="s">
        <v>1674</v>
      </c>
      <c r="K494" s="35" t="s">
        <v>1675</v>
      </c>
    </row>
    <row r="495" spans="1:11" ht="14.5" x14ac:dyDescent="0.35">
      <c r="A495" s="42">
        <v>5479</v>
      </c>
      <c r="B495" s="37">
        <v>1547901</v>
      </c>
      <c r="C495" s="37"/>
      <c r="D495" s="35" t="s">
        <v>1135</v>
      </c>
      <c r="E495" s="38" t="s">
        <v>2</v>
      </c>
      <c r="F495" s="38" t="s">
        <v>303</v>
      </c>
      <c r="G495" s="38" t="s">
        <v>1690</v>
      </c>
      <c r="H495" s="39" t="s">
        <v>1670</v>
      </c>
      <c r="I495" s="35" t="s">
        <v>1691</v>
      </c>
      <c r="J495" s="57" t="s">
        <v>1692</v>
      </c>
      <c r="K495" s="6" t="s">
        <v>1693</v>
      </c>
    </row>
    <row r="496" spans="1:11" ht="14.5" x14ac:dyDescent="0.3">
      <c r="A496" s="37">
        <v>8264</v>
      </c>
      <c r="B496" s="37">
        <v>1826401</v>
      </c>
      <c r="C496" s="37"/>
      <c r="D496" s="35" t="s">
        <v>709</v>
      </c>
      <c r="E496" s="38" t="s">
        <v>3</v>
      </c>
      <c r="F496" s="38" t="s">
        <v>336</v>
      </c>
      <c r="G496" s="38" t="s">
        <v>336</v>
      </c>
      <c r="H496" s="39" t="s">
        <v>1694</v>
      </c>
      <c r="I496" s="35" t="s">
        <v>12</v>
      </c>
      <c r="J496" s="56" t="s">
        <v>1681</v>
      </c>
      <c r="K496" s="35" t="s">
        <v>1682</v>
      </c>
    </row>
    <row r="497" spans="1:11" ht="14.5" x14ac:dyDescent="0.3">
      <c r="A497" s="37">
        <v>8268</v>
      </c>
      <c r="B497" s="37">
        <v>1826801</v>
      </c>
      <c r="C497" s="37"/>
      <c r="D497" s="35" t="s">
        <v>711</v>
      </c>
      <c r="E497" s="38" t="s">
        <v>3</v>
      </c>
      <c r="F497" s="38" t="s">
        <v>336</v>
      </c>
      <c r="G497" s="38" t="s">
        <v>336</v>
      </c>
      <c r="H497" s="39" t="s">
        <v>1694</v>
      </c>
      <c r="I497" s="35" t="s">
        <v>12</v>
      </c>
      <c r="J497" s="56" t="s">
        <v>1681</v>
      </c>
      <c r="K497" s="35" t="s">
        <v>1682</v>
      </c>
    </row>
    <row r="498" spans="1:11" ht="14.5" x14ac:dyDescent="0.35">
      <c r="A498" s="37">
        <v>8786</v>
      </c>
      <c r="B498" s="37">
        <v>1878601</v>
      </c>
      <c r="C498" s="37"/>
      <c r="D498" s="35" t="s">
        <v>891</v>
      </c>
      <c r="E498" s="38" t="s">
        <v>15</v>
      </c>
      <c r="F498" s="38" t="s">
        <v>357</v>
      </c>
      <c r="G498" s="38" t="s">
        <v>1690</v>
      </c>
      <c r="H498" s="39" t="s">
        <v>1695</v>
      </c>
      <c r="I498" s="35" t="s">
        <v>1677</v>
      </c>
      <c r="J498" s="57" t="s">
        <v>1678</v>
      </c>
      <c r="K498" s="35" t="s">
        <v>1679</v>
      </c>
    </row>
    <row r="499" spans="1:11" ht="14.5" x14ac:dyDescent="0.35">
      <c r="A499" s="37">
        <v>5603</v>
      </c>
      <c r="B499" s="37">
        <v>1560301</v>
      </c>
      <c r="C499" s="37"/>
      <c r="D499" s="35" t="s">
        <v>893</v>
      </c>
      <c r="E499" s="38" t="s">
        <v>2</v>
      </c>
      <c r="F499" s="38" t="s">
        <v>357</v>
      </c>
      <c r="G499" s="38" t="s">
        <v>1690</v>
      </c>
      <c r="H499" s="39" t="s">
        <v>1670</v>
      </c>
      <c r="I499" s="35" t="s">
        <v>1677</v>
      </c>
      <c r="J499" s="57" t="s">
        <v>1678</v>
      </c>
      <c r="K499" s="35" t="s">
        <v>1679</v>
      </c>
    </row>
    <row r="500" spans="1:11" ht="14.5" x14ac:dyDescent="0.35">
      <c r="A500" s="36">
        <v>5630</v>
      </c>
      <c r="B500" s="37">
        <v>1563001</v>
      </c>
      <c r="C500" s="37"/>
      <c r="D500" s="35" t="s">
        <v>1609</v>
      </c>
      <c r="E500" s="38" t="s">
        <v>2</v>
      </c>
      <c r="F500" s="38" t="s">
        <v>307</v>
      </c>
      <c r="G500" s="38" t="s">
        <v>66</v>
      </c>
      <c r="H500" s="39" t="s">
        <v>1670</v>
      </c>
      <c r="I500" s="35" t="s">
        <v>11</v>
      </c>
      <c r="J500" s="57" t="s">
        <v>1674</v>
      </c>
      <c r="K500" s="35" t="s">
        <v>1675</v>
      </c>
    </row>
    <row r="501" spans="1:11" ht="14.5" x14ac:dyDescent="0.35">
      <c r="A501" s="36">
        <v>5644</v>
      </c>
      <c r="B501" s="37">
        <v>1564401</v>
      </c>
      <c r="C501" s="37"/>
      <c r="D501" s="35" t="s">
        <v>244</v>
      </c>
      <c r="E501" s="38" t="s">
        <v>2</v>
      </c>
      <c r="F501" s="38" t="s">
        <v>66</v>
      </c>
      <c r="G501" s="38" t="s">
        <v>66</v>
      </c>
      <c r="H501" s="39" t="s">
        <v>1670</v>
      </c>
      <c r="I501" s="35" t="s">
        <v>10</v>
      </c>
      <c r="J501" s="56" t="s">
        <v>1671</v>
      </c>
      <c r="K501" s="35" t="s">
        <v>1672</v>
      </c>
    </row>
    <row r="502" spans="1:11" ht="14.5" x14ac:dyDescent="0.35">
      <c r="A502" s="36">
        <v>8513</v>
      </c>
      <c r="B502" s="37">
        <v>1851301</v>
      </c>
      <c r="C502" s="37"/>
      <c r="D502" s="35" t="s">
        <v>1137</v>
      </c>
      <c r="E502" s="38" t="s">
        <v>15</v>
      </c>
      <c r="F502" s="38" t="s">
        <v>303</v>
      </c>
      <c r="G502" s="38" t="s">
        <v>1690</v>
      </c>
      <c r="H502" s="39" t="s">
        <v>1695</v>
      </c>
      <c r="I502" s="35" t="s">
        <v>1691</v>
      </c>
      <c r="J502" s="57" t="s">
        <v>1692</v>
      </c>
      <c r="K502" s="6" t="s">
        <v>1693</v>
      </c>
    </row>
    <row r="503" spans="1:11" ht="14.5" x14ac:dyDescent="0.35">
      <c r="A503" s="36">
        <v>8283</v>
      </c>
      <c r="B503" s="37">
        <v>1828301</v>
      </c>
      <c r="C503" s="37"/>
      <c r="D503" s="35" t="s">
        <v>1139</v>
      </c>
      <c r="E503" s="38" t="s">
        <v>3</v>
      </c>
      <c r="F503" s="38" t="s">
        <v>303</v>
      </c>
      <c r="G503" s="38" t="s">
        <v>1690</v>
      </c>
      <c r="H503" s="39" t="s">
        <v>1694</v>
      </c>
      <c r="I503" s="35" t="s">
        <v>1691</v>
      </c>
      <c r="J503" s="57" t="s">
        <v>1692</v>
      </c>
      <c r="K503" s="6" t="s">
        <v>1693</v>
      </c>
    </row>
    <row r="504" spans="1:11" ht="14.5" x14ac:dyDescent="0.35">
      <c r="A504" s="36">
        <v>5699</v>
      </c>
      <c r="B504" s="37">
        <v>1569901</v>
      </c>
      <c r="C504" s="37"/>
      <c r="D504" s="35" t="s">
        <v>1611</v>
      </c>
      <c r="E504" s="38" t="s">
        <v>2</v>
      </c>
      <c r="F504" s="38" t="s">
        <v>307</v>
      </c>
      <c r="G504" s="38" t="s">
        <v>66</v>
      </c>
      <c r="H504" s="39" t="s">
        <v>1670</v>
      </c>
      <c r="I504" s="35" t="s">
        <v>11</v>
      </c>
      <c r="J504" s="57" t="s">
        <v>1674</v>
      </c>
      <c r="K504" s="35" t="s">
        <v>1675</v>
      </c>
    </row>
    <row r="505" spans="1:11" ht="14.5" x14ac:dyDescent="0.3">
      <c r="A505" s="40">
        <v>2378</v>
      </c>
      <c r="B505" s="37">
        <v>1237801</v>
      </c>
      <c r="C505" s="37"/>
      <c r="D505" s="35" t="s">
        <v>713</v>
      </c>
      <c r="E505" s="38" t="s">
        <v>2</v>
      </c>
      <c r="F505" s="38" t="s">
        <v>336</v>
      </c>
      <c r="G505" s="38" t="s">
        <v>336</v>
      </c>
      <c r="H505" s="39" t="s">
        <v>1676</v>
      </c>
      <c r="I505" s="35" t="s">
        <v>12</v>
      </c>
      <c r="J505" s="56" t="s">
        <v>1681</v>
      </c>
      <c r="K505" s="35" t="s">
        <v>1682</v>
      </c>
    </row>
    <row r="506" spans="1:11" ht="14.5" x14ac:dyDescent="0.35">
      <c r="A506" s="37">
        <v>5726</v>
      </c>
      <c r="B506" s="37">
        <v>1572601</v>
      </c>
      <c r="C506" s="37"/>
      <c r="D506" s="35" t="s">
        <v>896</v>
      </c>
      <c r="E506" s="38" t="s">
        <v>2</v>
      </c>
      <c r="F506" s="38" t="s">
        <v>357</v>
      </c>
      <c r="G506" s="38" t="s">
        <v>1690</v>
      </c>
      <c r="H506" s="39" t="s">
        <v>1670</v>
      </c>
      <c r="I506" s="35" t="s">
        <v>1677</v>
      </c>
      <c r="J506" s="57" t="s">
        <v>1678</v>
      </c>
      <c r="K506" s="35" t="s">
        <v>1679</v>
      </c>
    </row>
    <row r="507" spans="1:11" ht="14.5" x14ac:dyDescent="0.35">
      <c r="A507" s="37">
        <v>2302</v>
      </c>
      <c r="B507" s="37">
        <v>1230201</v>
      </c>
      <c r="C507" s="37"/>
      <c r="D507" s="35" t="s">
        <v>898</v>
      </c>
      <c r="E507" s="38" t="s">
        <v>2</v>
      </c>
      <c r="F507" s="38" t="s">
        <v>357</v>
      </c>
      <c r="G507" s="38" t="s">
        <v>1690</v>
      </c>
      <c r="H507" s="39" t="s">
        <v>1670</v>
      </c>
      <c r="I507" s="35" t="s">
        <v>1677</v>
      </c>
      <c r="J507" s="57" t="s">
        <v>1678</v>
      </c>
      <c r="K507" s="35" t="s">
        <v>1679</v>
      </c>
    </row>
    <row r="508" spans="1:11" ht="14.5" x14ac:dyDescent="0.35">
      <c r="A508" s="41">
        <v>6868</v>
      </c>
      <c r="B508" s="37">
        <v>1686801</v>
      </c>
      <c r="C508" s="37"/>
      <c r="D508" s="35" t="s">
        <v>1613</v>
      </c>
      <c r="E508" s="38" t="s">
        <v>3</v>
      </c>
      <c r="F508" s="38" t="s">
        <v>307</v>
      </c>
      <c r="G508" s="38" t="s">
        <v>66</v>
      </c>
      <c r="H508" s="39" t="s">
        <v>1710</v>
      </c>
      <c r="I508" s="35" t="s">
        <v>11</v>
      </c>
      <c r="J508" s="57" t="s">
        <v>1674</v>
      </c>
      <c r="K508" s="35" t="s">
        <v>1675</v>
      </c>
    </row>
    <row r="509" spans="1:11" ht="14.5" x14ac:dyDescent="0.3">
      <c r="A509" s="37">
        <v>2372</v>
      </c>
      <c r="B509" s="37">
        <v>1237201</v>
      </c>
      <c r="C509" s="37"/>
      <c r="D509" s="35" t="s">
        <v>715</v>
      </c>
      <c r="E509" s="38" t="s">
        <v>30</v>
      </c>
      <c r="F509" s="38" t="s">
        <v>336</v>
      </c>
      <c r="G509" s="38" t="s">
        <v>336</v>
      </c>
      <c r="H509" s="39" t="s">
        <v>1697</v>
      </c>
      <c r="I509" s="35" t="s">
        <v>12</v>
      </c>
      <c r="J509" s="56" t="s">
        <v>1681</v>
      </c>
      <c r="K509" s="35" t="s">
        <v>1682</v>
      </c>
    </row>
    <row r="510" spans="1:11" ht="14.5" x14ac:dyDescent="0.3">
      <c r="A510" s="37">
        <v>9329</v>
      </c>
      <c r="B510" s="37">
        <v>1932901</v>
      </c>
      <c r="C510" s="37"/>
      <c r="D510" s="35" t="s">
        <v>479</v>
      </c>
      <c r="E510" s="38" t="s">
        <v>37</v>
      </c>
      <c r="F510" s="38" t="s">
        <v>385</v>
      </c>
      <c r="G510" s="38" t="s">
        <v>385</v>
      </c>
      <c r="H510" s="39" t="s">
        <v>385</v>
      </c>
      <c r="I510" s="35" t="s">
        <v>23</v>
      </c>
      <c r="J510" s="56" t="s">
        <v>1684</v>
      </c>
      <c r="K510" s="35" t="s">
        <v>1685</v>
      </c>
    </row>
    <row r="511" spans="1:11" ht="14.5" x14ac:dyDescent="0.35">
      <c r="A511" s="36">
        <v>2392</v>
      </c>
      <c r="B511" s="37">
        <v>1239201</v>
      </c>
      <c r="C511" s="37"/>
      <c r="D511" s="35" t="s">
        <v>1615</v>
      </c>
      <c r="E511" s="38" t="s">
        <v>2</v>
      </c>
      <c r="F511" s="38" t="s">
        <v>307</v>
      </c>
      <c r="G511" s="38" t="s">
        <v>336</v>
      </c>
      <c r="H511" s="39" t="s">
        <v>1698</v>
      </c>
      <c r="I511" s="35" t="s">
        <v>11</v>
      </c>
      <c r="J511" s="57" t="s">
        <v>1674</v>
      </c>
      <c r="K511" s="35" t="s">
        <v>1675</v>
      </c>
    </row>
    <row r="512" spans="1:11" ht="14.5" x14ac:dyDescent="0.3">
      <c r="A512" s="37">
        <v>5153</v>
      </c>
      <c r="B512" s="37">
        <v>1515301</v>
      </c>
      <c r="C512" s="37">
        <v>1597839</v>
      </c>
      <c r="D512" s="35" t="s">
        <v>717</v>
      </c>
      <c r="E512" s="38" t="s">
        <v>3</v>
      </c>
      <c r="F512" s="38" t="s">
        <v>336</v>
      </c>
      <c r="G512" s="38" t="s">
        <v>336</v>
      </c>
      <c r="H512" s="39" t="s">
        <v>1694</v>
      </c>
      <c r="I512" s="35" t="s">
        <v>12</v>
      </c>
      <c r="J512" s="56" t="s">
        <v>1681</v>
      </c>
      <c r="K512" s="35" t="s">
        <v>1682</v>
      </c>
    </row>
    <row r="513" spans="1:11" ht="14.5" x14ac:dyDescent="0.35">
      <c r="A513" s="41">
        <v>8853</v>
      </c>
      <c r="B513" s="37">
        <v>1885301</v>
      </c>
      <c r="C513" s="37"/>
      <c r="D513" s="35" t="s">
        <v>1617</v>
      </c>
      <c r="E513" s="38" t="s">
        <v>15</v>
      </c>
      <c r="F513" s="38" t="s">
        <v>307</v>
      </c>
      <c r="G513" s="38" t="s">
        <v>336</v>
      </c>
      <c r="H513" s="39" t="s">
        <v>1695</v>
      </c>
      <c r="I513" s="35" t="s">
        <v>11</v>
      </c>
      <c r="J513" s="57" t="s">
        <v>1674</v>
      </c>
      <c r="K513" s="35" t="s">
        <v>1675</v>
      </c>
    </row>
    <row r="514" spans="1:11" ht="14.5" x14ac:dyDescent="0.35">
      <c r="A514" s="37">
        <v>5894</v>
      </c>
      <c r="B514" s="37">
        <v>1589401</v>
      </c>
      <c r="C514" s="37"/>
      <c r="D514" s="35" t="s">
        <v>902</v>
      </c>
      <c r="E514" s="38" t="s">
        <v>2</v>
      </c>
      <c r="F514" s="38" t="s">
        <v>357</v>
      </c>
      <c r="G514" s="38" t="s">
        <v>1690</v>
      </c>
      <c r="H514" s="39" t="s">
        <v>1670</v>
      </c>
      <c r="I514" s="35" t="s">
        <v>1677</v>
      </c>
      <c r="J514" s="57" t="s">
        <v>1678</v>
      </c>
      <c r="K514" s="35" t="s">
        <v>1679</v>
      </c>
    </row>
    <row r="515" spans="1:11" ht="14.5" x14ac:dyDescent="0.35">
      <c r="A515" s="36">
        <v>5904</v>
      </c>
      <c r="B515" s="37">
        <v>1590401</v>
      </c>
      <c r="C515" s="37"/>
      <c r="D515" s="35" t="s">
        <v>1360</v>
      </c>
      <c r="E515" s="38" t="s">
        <v>2</v>
      </c>
      <c r="F515" s="38" t="s">
        <v>295</v>
      </c>
      <c r="G515" s="38" t="s">
        <v>295</v>
      </c>
      <c r="H515" s="39" t="s">
        <v>1670</v>
      </c>
      <c r="I515" s="35" t="s">
        <v>20</v>
      </c>
      <c r="J515" s="56" t="s">
        <v>1686</v>
      </c>
      <c r="K515" s="35" t="s">
        <v>1687</v>
      </c>
    </row>
    <row r="516" spans="1:11" ht="14.5" x14ac:dyDescent="0.3">
      <c r="A516" s="37">
        <v>8306</v>
      </c>
      <c r="B516" s="37">
        <v>1830601</v>
      </c>
      <c r="C516" s="37"/>
      <c r="D516" s="35" t="s">
        <v>900</v>
      </c>
      <c r="E516" s="38" t="s">
        <v>3</v>
      </c>
      <c r="F516" s="38" t="s">
        <v>357</v>
      </c>
      <c r="G516" s="38" t="s">
        <v>1690</v>
      </c>
      <c r="H516" s="39" t="s">
        <v>1694</v>
      </c>
      <c r="I516" s="35" t="s">
        <v>23</v>
      </c>
      <c r="J516" s="56" t="s">
        <v>1684</v>
      </c>
      <c r="K516" s="35" t="s">
        <v>1685</v>
      </c>
    </row>
    <row r="517" spans="1:11" ht="14.5" x14ac:dyDescent="0.35">
      <c r="A517" s="37">
        <v>5918</v>
      </c>
      <c r="B517" s="37">
        <v>1591801</v>
      </c>
      <c r="C517" s="37"/>
      <c r="D517" s="35" t="s">
        <v>904</v>
      </c>
      <c r="E517" s="38" t="s">
        <v>2</v>
      </c>
      <c r="F517" s="38" t="s">
        <v>357</v>
      </c>
      <c r="G517" s="38" t="s">
        <v>1690</v>
      </c>
      <c r="H517" s="39" t="s">
        <v>1670</v>
      </c>
      <c r="I517" s="35" t="s">
        <v>1677</v>
      </c>
      <c r="J517" s="57" t="s">
        <v>1678</v>
      </c>
      <c r="K517" s="35" t="s">
        <v>1679</v>
      </c>
    </row>
    <row r="518" spans="1:11" ht="14.5" x14ac:dyDescent="0.3">
      <c r="A518" s="43">
        <v>8573</v>
      </c>
      <c r="B518" s="37">
        <v>1857301</v>
      </c>
      <c r="C518" s="37"/>
      <c r="D518" s="35" t="s">
        <v>482</v>
      </c>
      <c r="E518" s="38" t="s">
        <v>29</v>
      </c>
      <c r="F518" s="38" t="s">
        <v>303</v>
      </c>
      <c r="G518" s="38" t="s">
        <v>1690</v>
      </c>
      <c r="H518" s="39" t="s">
        <v>1695</v>
      </c>
      <c r="I518" s="35" t="s">
        <v>23</v>
      </c>
      <c r="J518" s="56" t="s">
        <v>1684</v>
      </c>
      <c r="K518" s="35" t="s">
        <v>1685</v>
      </c>
    </row>
    <row r="519" spans="1:11" ht="14.5" x14ac:dyDescent="0.35">
      <c r="A519" s="37">
        <v>8321</v>
      </c>
      <c r="B519" s="37">
        <v>1832101</v>
      </c>
      <c r="C519" s="37"/>
      <c r="D519" s="35" t="s">
        <v>906</v>
      </c>
      <c r="E519" s="38" t="s">
        <v>3</v>
      </c>
      <c r="F519" s="38" t="s">
        <v>357</v>
      </c>
      <c r="G519" s="38" t="s">
        <v>1690</v>
      </c>
      <c r="H519" s="39" t="s">
        <v>1694</v>
      </c>
      <c r="I519" s="35" t="s">
        <v>1677</v>
      </c>
      <c r="J519" s="57" t="s">
        <v>1678</v>
      </c>
      <c r="K519" s="35" t="s">
        <v>1679</v>
      </c>
    </row>
    <row r="520" spans="1:11" ht="14.5" x14ac:dyDescent="0.35">
      <c r="A520" s="36">
        <v>5959</v>
      </c>
      <c r="B520" s="37">
        <v>1595901</v>
      </c>
      <c r="C520" s="37"/>
      <c r="D520" s="35" t="s">
        <v>1363</v>
      </c>
      <c r="E520" s="38" t="s">
        <v>13</v>
      </c>
      <c r="F520" s="38" t="s">
        <v>295</v>
      </c>
      <c r="G520" s="38" t="s">
        <v>295</v>
      </c>
      <c r="H520" s="39" t="s">
        <v>1670</v>
      </c>
      <c r="I520" s="35" t="s">
        <v>20</v>
      </c>
      <c r="J520" s="56" t="s">
        <v>1686</v>
      </c>
      <c r="K520" s="35" t="s">
        <v>1687</v>
      </c>
    </row>
    <row r="521" spans="1:11" ht="14.5" x14ac:dyDescent="0.35">
      <c r="A521" s="36">
        <v>5986</v>
      </c>
      <c r="B521" s="37">
        <v>1598601</v>
      </c>
      <c r="C521" s="37"/>
      <c r="D521" s="35" t="s">
        <v>1365</v>
      </c>
      <c r="E521" s="38" t="s">
        <v>2</v>
      </c>
      <c r="F521" s="38" t="s">
        <v>295</v>
      </c>
      <c r="G521" s="38" t="s">
        <v>295</v>
      </c>
      <c r="H521" s="39" t="s">
        <v>1670</v>
      </c>
      <c r="I521" s="35" t="s">
        <v>20</v>
      </c>
      <c r="J521" s="56" t="s">
        <v>1686</v>
      </c>
      <c r="K521" s="35" t="s">
        <v>1687</v>
      </c>
    </row>
    <row r="522" spans="1:11" ht="14.5" x14ac:dyDescent="0.35">
      <c r="A522" s="36">
        <v>8340</v>
      </c>
      <c r="B522" s="37">
        <v>1834001</v>
      </c>
      <c r="C522" s="37"/>
      <c r="D522" s="35" t="s">
        <v>1367</v>
      </c>
      <c r="E522" s="38" t="s">
        <v>3</v>
      </c>
      <c r="F522" s="38" t="s">
        <v>295</v>
      </c>
      <c r="G522" s="38" t="s">
        <v>295</v>
      </c>
      <c r="H522" s="39" t="s">
        <v>1694</v>
      </c>
      <c r="I522" s="35" t="s">
        <v>20</v>
      </c>
      <c r="J522" s="56" t="s">
        <v>1686</v>
      </c>
      <c r="K522" s="35" t="s">
        <v>1687</v>
      </c>
    </row>
    <row r="523" spans="1:11" ht="14.5" x14ac:dyDescent="0.35">
      <c r="A523" s="42">
        <v>5604</v>
      </c>
      <c r="B523" s="37">
        <v>1560401</v>
      </c>
      <c r="C523" s="37"/>
      <c r="D523" s="35" t="s">
        <v>1141</v>
      </c>
      <c r="E523" s="38" t="s">
        <v>2</v>
      </c>
      <c r="F523" s="38" t="s">
        <v>303</v>
      </c>
      <c r="G523" s="38" t="s">
        <v>1690</v>
      </c>
      <c r="H523" s="39" t="s">
        <v>1670</v>
      </c>
      <c r="I523" s="35" t="s">
        <v>1677</v>
      </c>
      <c r="J523" s="57" t="s">
        <v>1678</v>
      </c>
      <c r="K523" s="35" t="s">
        <v>1679</v>
      </c>
    </row>
    <row r="524" spans="1:11" ht="14.5" x14ac:dyDescent="0.35">
      <c r="A524" s="37">
        <v>8610</v>
      </c>
      <c r="B524" s="37">
        <v>1861001</v>
      </c>
      <c r="C524" s="37"/>
      <c r="D524" s="35" t="s">
        <v>908</v>
      </c>
      <c r="E524" s="38" t="s">
        <v>15</v>
      </c>
      <c r="F524" s="38" t="s">
        <v>357</v>
      </c>
      <c r="G524" s="38" t="s">
        <v>1690</v>
      </c>
      <c r="H524" s="39" t="s">
        <v>1695</v>
      </c>
      <c r="I524" s="35" t="s">
        <v>1677</v>
      </c>
      <c r="J524" s="57" t="s">
        <v>1678</v>
      </c>
      <c r="K524" s="35" t="s">
        <v>1679</v>
      </c>
    </row>
    <row r="525" spans="1:11" ht="14.5" x14ac:dyDescent="0.3">
      <c r="A525" s="40">
        <v>6005</v>
      </c>
      <c r="B525" s="37">
        <v>1600501</v>
      </c>
      <c r="C525" s="37"/>
      <c r="D525" s="35" t="s">
        <v>719</v>
      </c>
      <c r="E525" s="38" t="s">
        <v>2</v>
      </c>
      <c r="F525" s="38" t="s">
        <v>336</v>
      </c>
      <c r="G525" s="38" t="s">
        <v>336</v>
      </c>
      <c r="H525" s="39" t="s">
        <v>1676</v>
      </c>
      <c r="I525" s="35" t="s">
        <v>12</v>
      </c>
      <c r="J525" s="56" t="s">
        <v>1681</v>
      </c>
      <c r="K525" s="35" t="s">
        <v>1682</v>
      </c>
    </row>
    <row r="526" spans="1:11" ht="14.5" x14ac:dyDescent="0.35">
      <c r="A526" s="36">
        <v>6013</v>
      </c>
      <c r="B526" s="37">
        <v>1601301</v>
      </c>
      <c r="C526" s="37"/>
      <c r="D526" s="35" t="s">
        <v>246</v>
      </c>
      <c r="E526" s="38" t="s">
        <v>2</v>
      </c>
      <c r="F526" s="38" t="s">
        <v>66</v>
      </c>
      <c r="G526" s="38" t="s">
        <v>66</v>
      </c>
      <c r="H526" s="39" t="s">
        <v>1670</v>
      </c>
      <c r="I526" s="35" t="s">
        <v>10</v>
      </c>
      <c r="J526" s="56" t="s">
        <v>1671</v>
      </c>
      <c r="K526" s="35" t="s">
        <v>1672</v>
      </c>
    </row>
    <row r="527" spans="1:11" ht="14.5" x14ac:dyDescent="0.35">
      <c r="A527" s="42">
        <v>3576</v>
      </c>
      <c r="B527" s="37">
        <v>1357601</v>
      </c>
      <c r="C527" s="37"/>
      <c r="D527" s="35" t="s">
        <v>1143</v>
      </c>
      <c r="E527" s="38" t="s">
        <v>2</v>
      </c>
      <c r="F527" s="38" t="s">
        <v>303</v>
      </c>
      <c r="G527" s="38" t="s">
        <v>1690</v>
      </c>
      <c r="H527" s="39" t="s">
        <v>1670</v>
      </c>
      <c r="I527" s="35" t="s">
        <v>1691</v>
      </c>
      <c r="J527" s="57" t="s">
        <v>1692</v>
      </c>
      <c r="K527" s="6" t="s">
        <v>1693</v>
      </c>
    </row>
    <row r="528" spans="1:11" ht="14.5" x14ac:dyDescent="0.3">
      <c r="A528" s="43">
        <v>4642</v>
      </c>
      <c r="B528" s="37">
        <v>1464201</v>
      </c>
      <c r="C528" s="37"/>
      <c r="D528" s="35" t="s">
        <v>485</v>
      </c>
      <c r="E528" s="38" t="s">
        <v>1701</v>
      </c>
      <c r="F528" s="38" t="s">
        <v>336</v>
      </c>
      <c r="G528" s="38" t="s">
        <v>336</v>
      </c>
      <c r="H528" s="39" t="s">
        <v>1670</v>
      </c>
      <c r="I528" s="35" t="s">
        <v>23</v>
      </c>
      <c r="J528" s="56" t="s">
        <v>1684</v>
      </c>
      <c r="K528" s="35" t="s">
        <v>1685</v>
      </c>
    </row>
    <row r="529" spans="1:11" ht="14.5" x14ac:dyDescent="0.35">
      <c r="A529" s="42">
        <v>6027</v>
      </c>
      <c r="B529" s="37">
        <v>1602701</v>
      </c>
      <c r="C529" s="37"/>
      <c r="D529" s="35" t="s">
        <v>1145</v>
      </c>
      <c r="E529" s="38" t="s">
        <v>2</v>
      </c>
      <c r="F529" s="38" t="s">
        <v>303</v>
      </c>
      <c r="G529" s="38" t="s">
        <v>1690</v>
      </c>
      <c r="H529" s="39" t="s">
        <v>1670</v>
      </c>
      <c r="I529" s="35" t="s">
        <v>1691</v>
      </c>
      <c r="J529" s="57" t="s">
        <v>1692</v>
      </c>
      <c r="K529" s="6" t="s">
        <v>1693</v>
      </c>
    </row>
    <row r="530" spans="1:11" ht="14.5" x14ac:dyDescent="0.35">
      <c r="A530" s="36">
        <v>6052</v>
      </c>
      <c r="B530" s="37">
        <v>1605201</v>
      </c>
      <c r="C530" s="37"/>
      <c r="D530" s="35" t="s">
        <v>1369</v>
      </c>
      <c r="E530" s="38" t="s">
        <v>2</v>
      </c>
      <c r="F530" s="38" t="s">
        <v>295</v>
      </c>
      <c r="G530" s="38" t="s">
        <v>295</v>
      </c>
      <c r="H530" s="39" t="s">
        <v>1670</v>
      </c>
      <c r="I530" s="35" t="s">
        <v>20</v>
      </c>
      <c r="J530" s="56" t="s">
        <v>1686</v>
      </c>
      <c r="K530" s="35" t="s">
        <v>1687</v>
      </c>
    </row>
    <row r="531" spans="1:11" ht="14.5" x14ac:dyDescent="0.35">
      <c r="A531" s="36">
        <v>8558</v>
      </c>
      <c r="B531" s="37">
        <v>1855801</v>
      </c>
      <c r="C531" s="37"/>
      <c r="D531" s="35" t="s">
        <v>1147</v>
      </c>
      <c r="E531" s="38" t="s">
        <v>15</v>
      </c>
      <c r="F531" s="38" t="s">
        <v>303</v>
      </c>
      <c r="G531" s="38" t="s">
        <v>1690</v>
      </c>
      <c r="H531" s="39" t="s">
        <v>1695</v>
      </c>
      <c r="I531" s="35" t="s">
        <v>1691</v>
      </c>
      <c r="J531" s="57" t="s">
        <v>1692</v>
      </c>
      <c r="K531" s="6" t="s">
        <v>1693</v>
      </c>
    </row>
    <row r="532" spans="1:11" ht="14.5" x14ac:dyDescent="0.35">
      <c r="A532" s="36">
        <v>8352</v>
      </c>
      <c r="B532" s="37">
        <v>1835201</v>
      </c>
      <c r="C532" s="37"/>
      <c r="D532" s="35" t="s">
        <v>248</v>
      </c>
      <c r="E532" s="38" t="s">
        <v>3</v>
      </c>
      <c r="F532" s="38" t="s">
        <v>66</v>
      </c>
      <c r="G532" s="38" t="s">
        <v>66</v>
      </c>
      <c r="H532" s="39" t="s">
        <v>1694</v>
      </c>
      <c r="I532" s="35" t="s">
        <v>10</v>
      </c>
      <c r="J532" s="56" t="s">
        <v>1671</v>
      </c>
      <c r="K532" s="35" t="s">
        <v>1672</v>
      </c>
    </row>
    <row r="533" spans="1:11" ht="14.5" x14ac:dyDescent="0.35">
      <c r="A533" s="42">
        <v>6021</v>
      </c>
      <c r="B533" s="37">
        <v>1602101</v>
      </c>
      <c r="C533" s="37"/>
      <c r="D533" s="35" t="s">
        <v>487</v>
      </c>
      <c r="E533" s="38" t="s">
        <v>2</v>
      </c>
      <c r="F533" s="38" t="s">
        <v>66</v>
      </c>
      <c r="G533" s="38" t="s">
        <v>66</v>
      </c>
      <c r="H533" s="39" t="s">
        <v>1676</v>
      </c>
      <c r="I533" s="35" t="s">
        <v>23</v>
      </c>
      <c r="J533" s="56" t="s">
        <v>1684</v>
      </c>
      <c r="K533" s="35" t="s">
        <v>1685</v>
      </c>
    </row>
    <row r="534" spans="1:11" ht="14.5" x14ac:dyDescent="0.35">
      <c r="A534" s="37">
        <v>6068</v>
      </c>
      <c r="B534" s="37">
        <v>1606801</v>
      </c>
      <c r="C534" s="37"/>
      <c r="D534" s="35" t="s">
        <v>910</v>
      </c>
      <c r="E534" s="38" t="s">
        <v>2</v>
      </c>
      <c r="F534" s="38" t="s">
        <v>357</v>
      </c>
      <c r="G534" s="38" t="s">
        <v>1690</v>
      </c>
      <c r="H534" s="39" t="s">
        <v>1670</v>
      </c>
      <c r="I534" s="35" t="s">
        <v>1677</v>
      </c>
      <c r="J534" s="57" t="s">
        <v>1678</v>
      </c>
      <c r="K534" s="35" t="s">
        <v>1679</v>
      </c>
    </row>
    <row r="535" spans="1:11" ht="14.5" x14ac:dyDescent="0.35">
      <c r="A535" s="36">
        <v>4980</v>
      </c>
      <c r="B535" s="37">
        <v>1498001</v>
      </c>
      <c r="C535" s="37"/>
      <c r="D535" s="35" t="s">
        <v>1372</v>
      </c>
      <c r="E535" s="38" t="s">
        <v>3</v>
      </c>
      <c r="F535" s="38" t="s">
        <v>295</v>
      </c>
      <c r="G535" s="38" t="s">
        <v>295</v>
      </c>
      <c r="H535" s="39" t="s">
        <v>1694</v>
      </c>
      <c r="I535" s="35" t="s">
        <v>20</v>
      </c>
      <c r="J535" s="56" t="s">
        <v>1686</v>
      </c>
      <c r="K535" s="35" t="s">
        <v>1687</v>
      </c>
    </row>
    <row r="536" spans="1:11" ht="14.5" x14ac:dyDescent="0.35">
      <c r="A536" s="37">
        <v>6096</v>
      </c>
      <c r="B536" s="37">
        <v>1609601</v>
      </c>
      <c r="C536" s="37"/>
      <c r="D536" s="35" t="s">
        <v>912</v>
      </c>
      <c r="E536" s="38" t="s">
        <v>13</v>
      </c>
      <c r="F536" s="38" t="s">
        <v>357</v>
      </c>
      <c r="G536" s="38" t="s">
        <v>1690</v>
      </c>
      <c r="H536" s="39" t="s">
        <v>1670</v>
      </c>
      <c r="I536" s="35" t="s">
        <v>1677</v>
      </c>
      <c r="J536" s="57" t="s">
        <v>1678</v>
      </c>
      <c r="K536" s="35" t="s">
        <v>1679</v>
      </c>
    </row>
    <row r="537" spans="1:11" ht="14.5" x14ac:dyDescent="0.35">
      <c r="A537" s="36">
        <v>3247</v>
      </c>
      <c r="B537" s="37">
        <v>1324701</v>
      </c>
      <c r="C537" s="37"/>
      <c r="D537" s="35" t="s">
        <v>1619</v>
      </c>
      <c r="E537" s="38" t="s">
        <v>2</v>
      </c>
      <c r="F537" s="38" t="s">
        <v>307</v>
      </c>
      <c r="G537" s="38" t="s">
        <v>336</v>
      </c>
      <c r="H537" s="39" t="s">
        <v>1670</v>
      </c>
      <c r="I537" s="35" t="s">
        <v>11</v>
      </c>
      <c r="J537" s="57" t="s">
        <v>1674</v>
      </c>
      <c r="K537" s="35" t="s">
        <v>1675</v>
      </c>
    </row>
    <row r="538" spans="1:11" ht="14.5" x14ac:dyDescent="0.35">
      <c r="A538" s="36">
        <v>6110</v>
      </c>
      <c r="B538" s="37">
        <v>1611001</v>
      </c>
      <c r="C538" s="37"/>
      <c r="D538" s="35" t="s">
        <v>1374</v>
      </c>
      <c r="E538" s="38" t="s">
        <v>2</v>
      </c>
      <c r="F538" s="38" t="s">
        <v>295</v>
      </c>
      <c r="G538" s="38" t="s">
        <v>295</v>
      </c>
      <c r="H538" s="39" t="s">
        <v>1670</v>
      </c>
      <c r="I538" s="35" t="s">
        <v>20</v>
      </c>
      <c r="J538" s="56" t="s">
        <v>1686</v>
      </c>
      <c r="K538" s="35" t="s">
        <v>1687</v>
      </c>
    </row>
    <row r="539" spans="1:11" ht="14.5" x14ac:dyDescent="0.35">
      <c r="A539" s="36">
        <v>2306</v>
      </c>
      <c r="B539" s="37">
        <v>1230601</v>
      </c>
      <c r="C539" s="37"/>
      <c r="D539" s="35" t="s">
        <v>1376</v>
      </c>
      <c r="E539" s="38" t="s">
        <v>2</v>
      </c>
      <c r="F539" s="38" t="s">
        <v>295</v>
      </c>
      <c r="G539" s="38" t="s">
        <v>295</v>
      </c>
      <c r="H539" s="39" t="s">
        <v>1670</v>
      </c>
      <c r="I539" s="35" t="s">
        <v>20</v>
      </c>
      <c r="J539" s="56" t="s">
        <v>1686</v>
      </c>
      <c r="K539" s="35" t="s">
        <v>1687</v>
      </c>
    </row>
    <row r="540" spans="1:11" ht="14.5" x14ac:dyDescent="0.35">
      <c r="A540" s="42">
        <v>6123</v>
      </c>
      <c r="B540" s="37">
        <v>1612301</v>
      </c>
      <c r="C540" s="37"/>
      <c r="D540" s="35" t="s">
        <v>1149</v>
      </c>
      <c r="E540" s="38" t="s">
        <v>2</v>
      </c>
      <c r="F540" s="38" t="s">
        <v>303</v>
      </c>
      <c r="G540" s="38" t="s">
        <v>1690</v>
      </c>
      <c r="H540" s="39" t="s">
        <v>1676</v>
      </c>
      <c r="I540" s="35" t="s">
        <v>1677</v>
      </c>
      <c r="J540" s="57" t="s">
        <v>1678</v>
      </c>
      <c r="K540" s="35" t="s">
        <v>1679</v>
      </c>
    </row>
    <row r="541" spans="1:11" ht="14.5" x14ac:dyDescent="0.35">
      <c r="A541" s="36">
        <v>2311</v>
      </c>
      <c r="B541" s="37">
        <v>1231101</v>
      </c>
      <c r="C541" s="37"/>
      <c r="D541" s="35" t="s">
        <v>1621</v>
      </c>
      <c r="E541" s="38" t="s">
        <v>2</v>
      </c>
      <c r="F541" s="38" t="s">
        <v>307</v>
      </c>
      <c r="G541" s="38" t="s">
        <v>66</v>
      </c>
      <c r="H541" s="39" t="s">
        <v>1670</v>
      </c>
      <c r="I541" s="35" t="s">
        <v>11</v>
      </c>
      <c r="J541" s="57" t="s">
        <v>1674</v>
      </c>
      <c r="K541" s="35" t="s">
        <v>1675</v>
      </c>
    </row>
    <row r="542" spans="1:11" ht="14.5" x14ac:dyDescent="0.35">
      <c r="A542" s="36">
        <v>2384</v>
      </c>
      <c r="B542" s="37">
        <v>1238401</v>
      </c>
      <c r="C542" s="37"/>
      <c r="D542" s="35" t="s">
        <v>1623</v>
      </c>
      <c r="E542" s="38" t="s">
        <v>2</v>
      </c>
      <c r="F542" s="38" t="s">
        <v>307</v>
      </c>
      <c r="G542" s="38" t="s">
        <v>295</v>
      </c>
      <c r="H542" s="39" t="s">
        <v>1670</v>
      </c>
      <c r="I542" s="35" t="s">
        <v>11</v>
      </c>
      <c r="J542" s="57" t="s">
        <v>1674</v>
      </c>
      <c r="K542" s="35" t="s">
        <v>1675</v>
      </c>
    </row>
    <row r="543" spans="1:11" ht="14.5" x14ac:dyDescent="0.35">
      <c r="A543" s="37">
        <v>8636</v>
      </c>
      <c r="B543" s="37">
        <v>1863601</v>
      </c>
      <c r="C543" s="37"/>
      <c r="D543" s="35" t="s">
        <v>914</v>
      </c>
      <c r="E543" s="38" t="s">
        <v>15</v>
      </c>
      <c r="F543" s="38" t="s">
        <v>357</v>
      </c>
      <c r="G543" s="38" t="s">
        <v>1690</v>
      </c>
      <c r="H543" s="39" t="s">
        <v>1695</v>
      </c>
      <c r="I543" s="35" t="s">
        <v>1677</v>
      </c>
      <c r="J543" s="57" t="s">
        <v>1678</v>
      </c>
      <c r="K543" s="35" t="s">
        <v>1679</v>
      </c>
    </row>
    <row r="544" spans="1:11" ht="14.5" x14ac:dyDescent="0.35">
      <c r="A544" s="42">
        <v>6140</v>
      </c>
      <c r="B544" s="37">
        <v>1614001</v>
      </c>
      <c r="C544" s="37"/>
      <c r="D544" s="35" t="s">
        <v>1151</v>
      </c>
      <c r="E544" s="38" t="s">
        <v>13</v>
      </c>
      <c r="F544" s="38" t="s">
        <v>303</v>
      </c>
      <c r="G544" s="38" t="s">
        <v>1690</v>
      </c>
      <c r="H544" s="39" t="s">
        <v>1670</v>
      </c>
      <c r="I544" s="35" t="s">
        <v>1691</v>
      </c>
      <c r="J544" s="57" t="s">
        <v>1692</v>
      </c>
      <c r="K544" s="6" t="s">
        <v>1693</v>
      </c>
    </row>
    <row r="545" spans="1:11" ht="14.5" x14ac:dyDescent="0.35">
      <c r="A545" s="36">
        <v>8354</v>
      </c>
      <c r="B545" s="37">
        <v>1835401</v>
      </c>
      <c r="C545" s="37"/>
      <c r="D545" s="35" t="s">
        <v>1153</v>
      </c>
      <c r="E545" s="38" t="s">
        <v>3</v>
      </c>
      <c r="F545" s="38" t="s">
        <v>303</v>
      </c>
      <c r="G545" s="38" t="s">
        <v>1690</v>
      </c>
      <c r="H545" s="39" t="s">
        <v>1694</v>
      </c>
      <c r="I545" s="35" t="s">
        <v>1677</v>
      </c>
      <c r="J545" s="57" t="s">
        <v>1678</v>
      </c>
      <c r="K545" s="35" t="s">
        <v>1679</v>
      </c>
    </row>
    <row r="546" spans="1:11" ht="14.5" x14ac:dyDescent="0.35">
      <c r="A546" s="36">
        <v>2303</v>
      </c>
      <c r="B546" s="37">
        <v>1230301</v>
      </c>
      <c r="C546" s="37"/>
      <c r="D546" s="35" t="s">
        <v>1155</v>
      </c>
      <c r="E546" s="38" t="s">
        <v>30</v>
      </c>
      <c r="F546" s="38" t="s">
        <v>303</v>
      </c>
      <c r="G546" s="38" t="s">
        <v>1690</v>
      </c>
      <c r="H546" s="39" t="s">
        <v>1697</v>
      </c>
      <c r="I546" s="35" t="s">
        <v>1691</v>
      </c>
      <c r="J546" s="57" t="s">
        <v>1692</v>
      </c>
      <c r="K546" s="6" t="s">
        <v>1693</v>
      </c>
    </row>
    <row r="547" spans="1:11" ht="14.5" x14ac:dyDescent="0.35">
      <c r="A547" s="36">
        <v>6148</v>
      </c>
      <c r="B547" s="37">
        <v>1614801</v>
      </c>
      <c r="C547" s="37"/>
      <c r="D547" s="35" t="s">
        <v>250</v>
      </c>
      <c r="E547" s="38" t="s">
        <v>2</v>
      </c>
      <c r="F547" s="38" t="s">
        <v>66</v>
      </c>
      <c r="G547" s="38" t="s">
        <v>66</v>
      </c>
      <c r="H547" s="39" t="s">
        <v>1676</v>
      </c>
      <c r="I547" s="35" t="s">
        <v>10</v>
      </c>
      <c r="J547" s="56" t="s">
        <v>1671</v>
      </c>
      <c r="K547" s="35" t="s">
        <v>1672</v>
      </c>
    </row>
    <row r="548" spans="1:11" ht="14.5" x14ac:dyDescent="0.35">
      <c r="A548" s="42">
        <v>4776</v>
      </c>
      <c r="B548" s="37">
        <v>1477601</v>
      </c>
      <c r="C548" s="37"/>
      <c r="D548" s="35" t="s">
        <v>1157</v>
      </c>
      <c r="E548" s="38" t="s">
        <v>2</v>
      </c>
      <c r="F548" s="38" t="s">
        <v>303</v>
      </c>
      <c r="G548" s="38" t="s">
        <v>1690</v>
      </c>
      <c r="H548" s="39" t="s">
        <v>1696</v>
      </c>
      <c r="I548" s="35" t="s">
        <v>1677</v>
      </c>
      <c r="J548" s="57" t="s">
        <v>1678</v>
      </c>
      <c r="K548" s="35" t="s">
        <v>1679</v>
      </c>
    </row>
    <row r="549" spans="1:11" ht="14.5" x14ac:dyDescent="0.35">
      <c r="A549" s="36">
        <v>6137</v>
      </c>
      <c r="B549" s="37">
        <v>1613701</v>
      </c>
      <c r="C549" s="37"/>
      <c r="D549" s="35" t="s">
        <v>252</v>
      </c>
      <c r="E549" s="38" t="s">
        <v>2</v>
      </c>
      <c r="F549" s="38" t="s">
        <v>66</v>
      </c>
      <c r="G549" s="38" t="s">
        <v>66</v>
      </c>
      <c r="H549" s="39" t="s">
        <v>1670</v>
      </c>
      <c r="I549" s="35" t="s">
        <v>10</v>
      </c>
      <c r="J549" s="56" t="s">
        <v>1671</v>
      </c>
      <c r="K549" s="35" t="s">
        <v>1672</v>
      </c>
    </row>
    <row r="550" spans="1:11" ht="14.5" x14ac:dyDescent="0.35">
      <c r="A550" s="36">
        <v>6158</v>
      </c>
      <c r="B550" s="37">
        <v>1615801</v>
      </c>
      <c r="C550" s="37"/>
      <c r="D550" s="35" t="s">
        <v>254</v>
      </c>
      <c r="E550" s="38" t="s">
        <v>2</v>
      </c>
      <c r="F550" s="38" t="s">
        <v>66</v>
      </c>
      <c r="G550" s="38" t="s">
        <v>66</v>
      </c>
      <c r="H550" s="39" t="s">
        <v>1670</v>
      </c>
      <c r="I550" s="35" t="s">
        <v>10</v>
      </c>
      <c r="J550" s="56" t="s">
        <v>1671</v>
      </c>
      <c r="K550" s="35" t="s">
        <v>1672</v>
      </c>
    </row>
    <row r="551" spans="1:11" ht="14.5" x14ac:dyDescent="0.35">
      <c r="A551" s="36">
        <v>6164</v>
      </c>
      <c r="B551" s="37">
        <v>1616401</v>
      </c>
      <c r="C551" s="37"/>
      <c r="D551" s="35" t="s">
        <v>491</v>
      </c>
      <c r="E551" s="38" t="s">
        <v>2</v>
      </c>
      <c r="F551" s="38" t="s">
        <v>295</v>
      </c>
      <c r="G551" s="38" t="s">
        <v>295</v>
      </c>
      <c r="H551" s="39" t="s">
        <v>1670</v>
      </c>
      <c r="I551" s="35" t="s">
        <v>1677</v>
      </c>
      <c r="J551" s="57" t="s">
        <v>1678</v>
      </c>
      <c r="K551" s="35" t="s">
        <v>1679</v>
      </c>
    </row>
    <row r="552" spans="1:11" ht="14.5" x14ac:dyDescent="0.35">
      <c r="A552" s="36">
        <v>6178</v>
      </c>
      <c r="B552" s="37">
        <v>1617801</v>
      </c>
      <c r="C552" s="37"/>
      <c r="D552" s="35" t="s">
        <v>493</v>
      </c>
      <c r="E552" s="38" t="s">
        <v>2</v>
      </c>
      <c r="F552" s="38" t="s">
        <v>295</v>
      </c>
      <c r="G552" s="38" t="s">
        <v>295</v>
      </c>
      <c r="H552" s="39" t="s">
        <v>1670</v>
      </c>
      <c r="I552" s="35" t="s">
        <v>1677</v>
      </c>
      <c r="J552" s="57" t="s">
        <v>1678</v>
      </c>
      <c r="K552" s="35" t="s">
        <v>1679</v>
      </c>
    </row>
    <row r="553" spans="1:11" ht="14.5" x14ac:dyDescent="0.3">
      <c r="A553" s="43">
        <v>1953</v>
      </c>
      <c r="B553" s="37">
        <v>1195301</v>
      </c>
      <c r="C553" s="37"/>
      <c r="D553" s="35" t="s">
        <v>489</v>
      </c>
      <c r="E553" s="38" t="s">
        <v>41</v>
      </c>
      <c r="F553" s="38" t="s">
        <v>336</v>
      </c>
      <c r="G553" s="38" t="s">
        <v>336</v>
      </c>
      <c r="H553" s="39" t="s">
        <v>1695</v>
      </c>
      <c r="I553" s="35" t="s">
        <v>23</v>
      </c>
      <c r="J553" s="56" t="s">
        <v>1684</v>
      </c>
      <c r="K553" s="35" t="s">
        <v>1685</v>
      </c>
    </row>
    <row r="554" spans="1:11" ht="14.5" x14ac:dyDescent="0.35">
      <c r="A554" s="37">
        <v>6192</v>
      </c>
      <c r="B554" s="37">
        <v>1619201</v>
      </c>
      <c r="C554" s="37"/>
      <c r="D554" s="35" t="s">
        <v>916</v>
      </c>
      <c r="E554" s="38" t="s">
        <v>2</v>
      </c>
      <c r="F554" s="38" t="s">
        <v>357</v>
      </c>
      <c r="G554" s="38" t="s">
        <v>1690</v>
      </c>
      <c r="H554" s="39" t="s">
        <v>1670</v>
      </c>
      <c r="I554" s="35" t="s">
        <v>1677</v>
      </c>
      <c r="J554" s="57" t="s">
        <v>1678</v>
      </c>
      <c r="K554" s="35" t="s">
        <v>1679</v>
      </c>
    </row>
    <row r="555" spans="1:11" ht="14.5" x14ac:dyDescent="0.35">
      <c r="A555" s="36">
        <v>8868</v>
      </c>
      <c r="B555" s="37">
        <v>1886801</v>
      </c>
      <c r="C555" s="37"/>
      <c r="D555" s="35" t="s">
        <v>256</v>
      </c>
      <c r="E555" s="38" t="s">
        <v>21</v>
      </c>
      <c r="F555" s="38" t="s">
        <v>66</v>
      </c>
      <c r="G555" s="38" t="s">
        <v>66</v>
      </c>
      <c r="H555" s="39" t="s">
        <v>1683</v>
      </c>
      <c r="I555" s="35" t="s">
        <v>10</v>
      </c>
      <c r="J555" s="56" t="s">
        <v>1671</v>
      </c>
      <c r="K555" s="35" t="s">
        <v>1672</v>
      </c>
    </row>
    <row r="556" spans="1:11" ht="14.5" x14ac:dyDescent="0.35">
      <c r="A556" s="36">
        <v>6219</v>
      </c>
      <c r="B556" s="37">
        <v>1621901</v>
      </c>
      <c r="C556" s="37"/>
      <c r="D556" s="35" t="s">
        <v>1379</v>
      </c>
      <c r="E556" s="38" t="s">
        <v>2</v>
      </c>
      <c r="F556" s="38" t="s">
        <v>295</v>
      </c>
      <c r="G556" s="38" t="s">
        <v>66</v>
      </c>
      <c r="H556" s="39" t="s">
        <v>1670</v>
      </c>
      <c r="I556" s="35" t="s">
        <v>20</v>
      </c>
      <c r="J556" s="56" t="s">
        <v>1686</v>
      </c>
      <c r="K556" s="35" t="s">
        <v>1687</v>
      </c>
    </row>
    <row r="557" spans="1:11" ht="14.5" x14ac:dyDescent="0.35">
      <c r="A557" s="37">
        <v>8355</v>
      </c>
      <c r="B557" s="37">
        <v>1835501</v>
      </c>
      <c r="C557" s="37"/>
      <c r="D557" s="35" t="s">
        <v>918</v>
      </c>
      <c r="E557" s="38" t="s">
        <v>3</v>
      </c>
      <c r="F557" s="38" t="s">
        <v>357</v>
      </c>
      <c r="G557" s="38" t="s">
        <v>1690</v>
      </c>
      <c r="H557" s="39" t="s">
        <v>1694</v>
      </c>
      <c r="I557" s="35" t="s">
        <v>1677</v>
      </c>
      <c r="J557" s="57" t="s">
        <v>1678</v>
      </c>
      <c r="K557" s="35" t="s">
        <v>1679</v>
      </c>
    </row>
    <row r="558" spans="1:11" ht="14.5" x14ac:dyDescent="0.35">
      <c r="A558" s="36">
        <v>8814</v>
      </c>
      <c r="B558" s="37">
        <v>1881401</v>
      </c>
      <c r="C558" s="37"/>
      <c r="D558" s="35" t="s">
        <v>1159</v>
      </c>
      <c r="E558" s="38" t="s">
        <v>50</v>
      </c>
      <c r="F558" s="38" t="s">
        <v>303</v>
      </c>
      <c r="G558" s="38" t="s">
        <v>1690</v>
      </c>
      <c r="H558" s="39" t="s">
        <v>1683</v>
      </c>
      <c r="I558" s="35" t="s">
        <v>1691</v>
      </c>
      <c r="J558" s="57" t="s">
        <v>1692</v>
      </c>
      <c r="K558" s="6" t="s">
        <v>1693</v>
      </c>
    </row>
    <row r="559" spans="1:11" ht="14.5" x14ac:dyDescent="0.35">
      <c r="A559" s="42">
        <v>6233</v>
      </c>
      <c r="B559" s="37">
        <v>1623301</v>
      </c>
      <c r="C559" s="37"/>
      <c r="D559" s="35" t="s">
        <v>1161</v>
      </c>
      <c r="E559" s="38" t="s">
        <v>2</v>
      </c>
      <c r="F559" s="38" t="s">
        <v>303</v>
      </c>
      <c r="G559" s="38" t="s">
        <v>1690</v>
      </c>
      <c r="H559" s="39" t="s">
        <v>1670</v>
      </c>
      <c r="I559" s="35" t="s">
        <v>1691</v>
      </c>
      <c r="J559" s="57" t="s">
        <v>1692</v>
      </c>
      <c r="K559" s="6" t="s">
        <v>1693</v>
      </c>
    </row>
    <row r="560" spans="1:11" ht="14.5" x14ac:dyDescent="0.35">
      <c r="A560" s="36">
        <v>8356</v>
      </c>
      <c r="B560" s="37">
        <v>1835601</v>
      </c>
      <c r="C560" s="37"/>
      <c r="D560" s="35" t="s">
        <v>1381</v>
      </c>
      <c r="E560" s="38" t="s">
        <v>48</v>
      </c>
      <c r="F560" s="38" t="s">
        <v>295</v>
      </c>
      <c r="G560" s="38" t="s">
        <v>295</v>
      </c>
      <c r="H560" s="39" t="s">
        <v>1694</v>
      </c>
      <c r="I560" s="35" t="s">
        <v>20</v>
      </c>
      <c r="J560" s="56" t="s">
        <v>1686</v>
      </c>
      <c r="K560" s="35" t="s">
        <v>1687</v>
      </c>
    </row>
    <row r="561" spans="1:11" ht="14.5" x14ac:dyDescent="0.35">
      <c r="A561" s="36">
        <v>2369</v>
      </c>
      <c r="B561" s="37">
        <v>1236901</v>
      </c>
      <c r="C561" s="37"/>
      <c r="D561" s="35" t="s">
        <v>1625</v>
      </c>
      <c r="E561" s="38" t="s">
        <v>2</v>
      </c>
      <c r="F561" s="38" t="s">
        <v>307</v>
      </c>
      <c r="G561" s="38" t="s">
        <v>295</v>
      </c>
      <c r="H561" s="39" t="s">
        <v>1670</v>
      </c>
      <c r="I561" s="35" t="s">
        <v>11</v>
      </c>
      <c r="J561" s="57" t="s">
        <v>1674</v>
      </c>
      <c r="K561" s="35" t="s">
        <v>1675</v>
      </c>
    </row>
    <row r="562" spans="1:11" ht="14.5" x14ac:dyDescent="0.35">
      <c r="A562" s="41">
        <v>7783</v>
      </c>
      <c r="B562" s="37">
        <v>1778301</v>
      </c>
      <c r="C562" s="37">
        <v>1773639</v>
      </c>
      <c r="D562" s="35" t="s">
        <v>1627</v>
      </c>
      <c r="E562" s="38" t="s">
        <v>54</v>
      </c>
      <c r="F562" s="38" t="s">
        <v>307</v>
      </c>
      <c r="G562" s="38" t="s">
        <v>295</v>
      </c>
      <c r="H562" s="39" t="s">
        <v>1703</v>
      </c>
      <c r="I562" s="35" t="s">
        <v>11</v>
      </c>
      <c r="J562" s="57" t="s">
        <v>1674</v>
      </c>
      <c r="K562" s="35" t="s">
        <v>1675</v>
      </c>
    </row>
    <row r="563" spans="1:11" ht="14.5" x14ac:dyDescent="0.35">
      <c r="A563" s="41">
        <v>7780</v>
      </c>
      <c r="B563" s="37">
        <v>1778001</v>
      </c>
      <c r="C563" s="37">
        <v>1773639</v>
      </c>
      <c r="D563" s="35" t="s">
        <v>1630</v>
      </c>
      <c r="E563" s="38" t="s">
        <v>32</v>
      </c>
      <c r="F563" s="38" t="s">
        <v>307</v>
      </c>
      <c r="G563" s="38" t="s">
        <v>295</v>
      </c>
      <c r="H563" s="39" t="s">
        <v>1703</v>
      </c>
      <c r="I563" s="35" t="s">
        <v>11</v>
      </c>
      <c r="J563" s="57" t="s">
        <v>1674</v>
      </c>
      <c r="K563" s="35" t="s">
        <v>1675</v>
      </c>
    </row>
    <row r="564" spans="1:11" ht="14.5" x14ac:dyDescent="0.3">
      <c r="A564" s="43">
        <v>8807</v>
      </c>
      <c r="B564" s="37">
        <v>1880701</v>
      </c>
      <c r="C564" s="37"/>
      <c r="D564" s="35" t="s">
        <v>495</v>
      </c>
      <c r="E564" s="38" t="s">
        <v>27</v>
      </c>
      <c r="F564" s="38" t="s">
        <v>336</v>
      </c>
      <c r="G564" s="38" t="s">
        <v>336</v>
      </c>
      <c r="H564" s="39" t="s">
        <v>1702</v>
      </c>
      <c r="I564" s="35" t="s">
        <v>23</v>
      </c>
      <c r="J564" s="56" t="s">
        <v>1684</v>
      </c>
      <c r="K564" s="35" t="s">
        <v>1685</v>
      </c>
    </row>
    <row r="565" spans="1:11" ht="14.5" x14ac:dyDescent="0.35">
      <c r="A565" s="36">
        <v>6260</v>
      </c>
      <c r="B565" s="37">
        <v>1626001</v>
      </c>
      <c r="C565" s="37"/>
      <c r="D565" s="35" t="s">
        <v>1383</v>
      </c>
      <c r="E565" s="38" t="s">
        <v>2</v>
      </c>
      <c r="F565" s="38" t="s">
        <v>295</v>
      </c>
      <c r="G565" s="38" t="s">
        <v>295</v>
      </c>
      <c r="H565" s="39" t="s">
        <v>1707</v>
      </c>
      <c r="I565" s="35" t="s">
        <v>20</v>
      </c>
      <c r="J565" s="56" t="s">
        <v>1686</v>
      </c>
      <c r="K565" s="35" t="s">
        <v>1687</v>
      </c>
    </row>
    <row r="566" spans="1:11" ht="14.5" x14ac:dyDescent="0.35">
      <c r="A566" s="36">
        <v>2308</v>
      </c>
      <c r="B566" s="37">
        <v>1230801</v>
      </c>
      <c r="C566" s="37"/>
      <c r="D566" s="35" t="s">
        <v>1632</v>
      </c>
      <c r="E566" s="38" t="s">
        <v>2</v>
      </c>
      <c r="F566" s="38" t="s">
        <v>307</v>
      </c>
      <c r="G566" s="38" t="s">
        <v>336</v>
      </c>
      <c r="H566" s="39" t="s">
        <v>1670</v>
      </c>
      <c r="I566" s="35" t="s">
        <v>11</v>
      </c>
      <c r="J566" s="57" t="s">
        <v>1674</v>
      </c>
      <c r="K566" s="35" t="s">
        <v>1675</v>
      </c>
    </row>
    <row r="567" spans="1:11" ht="14.5" x14ac:dyDescent="0.3">
      <c r="A567" s="37">
        <v>9328</v>
      </c>
      <c r="B567" s="37">
        <v>1932801</v>
      </c>
      <c r="C567" s="37"/>
      <c r="D567" s="35" t="s">
        <v>497</v>
      </c>
      <c r="E567" s="38" t="s">
        <v>24</v>
      </c>
      <c r="F567" s="38" t="s">
        <v>385</v>
      </c>
      <c r="G567" s="38" t="s">
        <v>385</v>
      </c>
      <c r="H567" s="39" t="s">
        <v>385</v>
      </c>
      <c r="I567" s="35" t="s">
        <v>23</v>
      </c>
      <c r="J567" s="56" t="s">
        <v>1684</v>
      </c>
      <c r="K567" s="35" t="s">
        <v>1685</v>
      </c>
    </row>
    <row r="568" spans="1:11" ht="14.5" x14ac:dyDescent="0.35">
      <c r="A568" s="37">
        <v>6288</v>
      </c>
      <c r="B568" s="37">
        <v>1628801</v>
      </c>
      <c r="C568" s="37"/>
      <c r="D568" s="35" t="s">
        <v>921</v>
      </c>
      <c r="E568" s="38" t="s">
        <v>2</v>
      </c>
      <c r="F568" s="38" t="s">
        <v>357</v>
      </c>
      <c r="G568" s="38" t="s">
        <v>1690</v>
      </c>
      <c r="H568" s="39" t="s">
        <v>1670</v>
      </c>
      <c r="I568" s="35" t="s">
        <v>1677</v>
      </c>
      <c r="J568" s="57" t="s">
        <v>1678</v>
      </c>
      <c r="K568" s="35" t="s">
        <v>1679</v>
      </c>
    </row>
    <row r="569" spans="1:11" ht="14.5" x14ac:dyDescent="0.35">
      <c r="A569" s="36">
        <v>5385</v>
      </c>
      <c r="B569" s="37">
        <v>1538501</v>
      </c>
      <c r="C569" s="37"/>
      <c r="D569" s="35" t="s">
        <v>501</v>
      </c>
      <c r="E569" s="38" t="s">
        <v>2</v>
      </c>
      <c r="F569" s="38" t="s">
        <v>307</v>
      </c>
      <c r="G569" s="38" t="s">
        <v>336</v>
      </c>
      <c r="H569" s="39" t="s">
        <v>1689</v>
      </c>
      <c r="I569" s="35" t="s">
        <v>12</v>
      </c>
      <c r="J569" s="56" t="s">
        <v>1681</v>
      </c>
      <c r="K569" s="35" t="s">
        <v>1682</v>
      </c>
    </row>
    <row r="570" spans="1:11" ht="14.5" x14ac:dyDescent="0.35">
      <c r="A570" s="36">
        <v>6301</v>
      </c>
      <c r="B570" s="37">
        <v>1630101</v>
      </c>
      <c r="C570" s="37"/>
      <c r="D570" s="35" t="s">
        <v>258</v>
      </c>
      <c r="E570" s="38" t="s">
        <v>2</v>
      </c>
      <c r="F570" s="38" t="s">
        <v>66</v>
      </c>
      <c r="G570" s="38" t="s">
        <v>66</v>
      </c>
      <c r="H570" s="39" t="s">
        <v>1670</v>
      </c>
      <c r="I570" s="35" t="s">
        <v>10</v>
      </c>
      <c r="J570" s="56" t="s">
        <v>1671</v>
      </c>
      <c r="K570" s="35" t="s">
        <v>1672</v>
      </c>
    </row>
    <row r="571" spans="1:11" ht="14.5" x14ac:dyDescent="0.35">
      <c r="A571" s="36">
        <v>7718</v>
      </c>
      <c r="B571" s="37">
        <v>1771801</v>
      </c>
      <c r="C571" s="37">
        <v>1770539</v>
      </c>
      <c r="D571" s="35" t="s">
        <v>260</v>
      </c>
      <c r="E571" s="38" t="s">
        <v>15</v>
      </c>
      <c r="F571" s="38" t="s">
        <v>66</v>
      </c>
      <c r="G571" s="38" t="s">
        <v>66</v>
      </c>
      <c r="H571" s="39" t="s">
        <v>1695</v>
      </c>
      <c r="I571" s="35" t="s">
        <v>12</v>
      </c>
      <c r="J571" s="56" t="s">
        <v>1681</v>
      </c>
      <c r="K571" s="35" t="s">
        <v>1682</v>
      </c>
    </row>
    <row r="572" spans="1:11" ht="14.5" x14ac:dyDescent="0.35">
      <c r="A572" s="37">
        <v>6315</v>
      </c>
      <c r="B572" s="37">
        <v>1631501</v>
      </c>
      <c r="C572" s="37"/>
      <c r="D572" s="35" t="s">
        <v>923</v>
      </c>
      <c r="E572" s="38" t="s">
        <v>13</v>
      </c>
      <c r="F572" s="38" t="s">
        <v>357</v>
      </c>
      <c r="G572" s="38" t="s">
        <v>1690</v>
      </c>
      <c r="H572" s="39" t="s">
        <v>1670</v>
      </c>
      <c r="I572" s="35" t="s">
        <v>1677</v>
      </c>
      <c r="J572" s="57" t="s">
        <v>1678</v>
      </c>
      <c r="K572" s="35" t="s">
        <v>1679</v>
      </c>
    </row>
    <row r="573" spans="1:11" ht="14.5" x14ac:dyDescent="0.3">
      <c r="A573" s="37">
        <v>8387</v>
      </c>
      <c r="B573" s="37">
        <v>1838701</v>
      </c>
      <c r="C573" s="37"/>
      <c r="D573" s="35" t="s">
        <v>721</v>
      </c>
      <c r="E573" s="38" t="s">
        <v>3</v>
      </c>
      <c r="F573" s="38" t="s">
        <v>336</v>
      </c>
      <c r="G573" s="38" t="s">
        <v>336</v>
      </c>
      <c r="H573" s="39" t="s">
        <v>1694</v>
      </c>
      <c r="I573" s="35" t="s">
        <v>12</v>
      </c>
      <c r="J573" s="56" t="s">
        <v>1681</v>
      </c>
      <c r="K573" s="35" t="s">
        <v>1682</v>
      </c>
    </row>
    <row r="574" spans="1:11" ht="14.5" x14ac:dyDescent="0.3">
      <c r="A574" s="43">
        <v>1917</v>
      </c>
      <c r="B574" s="37">
        <v>1191701</v>
      </c>
      <c r="C574" s="37"/>
      <c r="D574" s="35" t="s">
        <v>499</v>
      </c>
      <c r="E574" s="38" t="s">
        <v>34</v>
      </c>
      <c r="F574" s="38" t="s">
        <v>66</v>
      </c>
      <c r="G574" s="38" t="s">
        <v>66</v>
      </c>
      <c r="H574" s="39" t="s">
        <v>1702</v>
      </c>
      <c r="I574" s="35" t="s">
        <v>23</v>
      </c>
      <c r="J574" s="56" t="s">
        <v>1684</v>
      </c>
      <c r="K574" s="35" t="s">
        <v>1685</v>
      </c>
    </row>
    <row r="575" spans="1:11" ht="14.5" x14ac:dyDescent="0.35">
      <c r="A575" s="36">
        <v>6329</v>
      </c>
      <c r="B575" s="37">
        <v>1632901</v>
      </c>
      <c r="C575" s="37"/>
      <c r="D575" s="35" t="s">
        <v>503</v>
      </c>
      <c r="E575" s="38" t="s">
        <v>2</v>
      </c>
      <c r="F575" s="38" t="s">
        <v>307</v>
      </c>
      <c r="G575" s="38" t="s">
        <v>336</v>
      </c>
      <c r="H575" s="39" t="s">
        <v>1676</v>
      </c>
      <c r="I575" s="35" t="s">
        <v>23</v>
      </c>
      <c r="J575" s="56" t="s">
        <v>1684</v>
      </c>
      <c r="K575" s="35" t="s">
        <v>1685</v>
      </c>
    </row>
    <row r="576" spans="1:11" ht="14.5" x14ac:dyDescent="0.35">
      <c r="A576" s="37">
        <v>8116</v>
      </c>
      <c r="B576" s="37">
        <v>1811601</v>
      </c>
      <c r="C576" s="37"/>
      <c r="D576" s="35" t="s">
        <v>925</v>
      </c>
      <c r="E576" s="38" t="s">
        <v>3</v>
      </c>
      <c r="F576" s="38" t="s">
        <v>357</v>
      </c>
      <c r="G576" s="38" t="s">
        <v>1690</v>
      </c>
      <c r="H576" s="39" t="s">
        <v>1694</v>
      </c>
      <c r="I576" s="35" t="s">
        <v>1677</v>
      </c>
      <c r="J576" s="57" t="s">
        <v>1678</v>
      </c>
      <c r="K576" s="35" t="s">
        <v>1679</v>
      </c>
    </row>
    <row r="577" spans="1:11" ht="14.5" x14ac:dyDescent="0.3">
      <c r="A577" s="43">
        <v>8723</v>
      </c>
      <c r="B577" s="37">
        <v>1872301</v>
      </c>
      <c r="C577" s="37"/>
      <c r="D577" s="35" t="s">
        <v>505</v>
      </c>
      <c r="E577" s="38" t="s">
        <v>29</v>
      </c>
      <c r="F577" s="38" t="s">
        <v>336</v>
      </c>
      <c r="G577" s="38" t="s">
        <v>336</v>
      </c>
      <c r="H577" s="39" t="s">
        <v>1695</v>
      </c>
      <c r="I577" s="35" t="s">
        <v>23</v>
      </c>
      <c r="J577" s="56" t="s">
        <v>1684</v>
      </c>
      <c r="K577" s="35" t="s">
        <v>1685</v>
      </c>
    </row>
    <row r="578" spans="1:11" ht="14.5" x14ac:dyDescent="0.35">
      <c r="A578" s="37">
        <v>6356</v>
      </c>
      <c r="B578" s="37">
        <v>1635601</v>
      </c>
      <c r="C578" s="37"/>
      <c r="D578" s="35" t="s">
        <v>927</v>
      </c>
      <c r="E578" s="38" t="s">
        <v>2</v>
      </c>
      <c r="F578" s="38" t="s">
        <v>357</v>
      </c>
      <c r="G578" s="38" t="s">
        <v>1690</v>
      </c>
      <c r="H578" s="39" t="s">
        <v>1670</v>
      </c>
      <c r="I578" s="35" t="s">
        <v>1677</v>
      </c>
      <c r="J578" s="57" t="s">
        <v>1678</v>
      </c>
      <c r="K578" s="35" t="s">
        <v>1679</v>
      </c>
    </row>
    <row r="579" spans="1:11" ht="14.5" x14ac:dyDescent="0.35">
      <c r="A579" s="36">
        <v>6363</v>
      </c>
      <c r="B579" s="37">
        <v>1636301</v>
      </c>
      <c r="C579" s="37"/>
      <c r="D579" s="35" t="s">
        <v>1385</v>
      </c>
      <c r="E579" s="38" t="s">
        <v>2</v>
      </c>
      <c r="F579" s="38" t="s">
        <v>295</v>
      </c>
      <c r="G579" s="38" t="s">
        <v>295</v>
      </c>
      <c r="H579" s="39" t="s">
        <v>1670</v>
      </c>
      <c r="I579" s="35" t="s">
        <v>20</v>
      </c>
      <c r="J579" s="56" t="s">
        <v>1686</v>
      </c>
      <c r="K579" s="35" t="s">
        <v>1687</v>
      </c>
    </row>
    <row r="580" spans="1:11" ht="14.5" x14ac:dyDescent="0.35">
      <c r="A580" s="36">
        <v>6370</v>
      </c>
      <c r="B580" s="37">
        <v>1637001</v>
      </c>
      <c r="C580" s="37"/>
      <c r="D580" s="35" t="s">
        <v>1634</v>
      </c>
      <c r="E580" s="38" t="s">
        <v>2</v>
      </c>
      <c r="F580" s="38" t="s">
        <v>307</v>
      </c>
      <c r="G580" s="38" t="s">
        <v>336</v>
      </c>
      <c r="H580" s="39" t="s">
        <v>1688</v>
      </c>
      <c r="I580" s="35" t="s">
        <v>12</v>
      </c>
      <c r="J580" s="56" t="s">
        <v>1681</v>
      </c>
      <c r="K580" s="35" t="s">
        <v>1682</v>
      </c>
    </row>
    <row r="581" spans="1:11" ht="14.5" x14ac:dyDescent="0.35">
      <c r="A581" s="36">
        <v>6384</v>
      </c>
      <c r="B581" s="37">
        <v>1638401</v>
      </c>
      <c r="C581" s="37"/>
      <c r="D581" s="35" t="s">
        <v>1388</v>
      </c>
      <c r="E581" s="38" t="s">
        <v>2</v>
      </c>
      <c r="F581" s="38" t="s">
        <v>295</v>
      </c>
      <c r="G581" s="38" t="s">
        <v>295</v>
      </c>
      <c r="H581" s="39" t="s">
        <v>1670</v>
      </c>
      <c r="I581" s="35" t="s">
        <v>1677</v>
      </c>
      <c r="J581" s="57" t="s">
        <v>1678</v>
      </c>
      <c r="K581" s="35" t="s">
        <v>1679</v>
      </c>
    </row>
    <row r="582" spans="1:11" ht="14.5" x14ac:dyDescent="0.3">
      <c r="A582" s="40">
        <v>6425</v>
      </c>
      <c r="B582" s="37">
        <v>1642501</v>
      </c>
      <c r="C582" s="37"/>
      <c r="D582" s="35" t="s">
        <v>725</v>
      </c>
      <c r="E582" s="38" t="s">
        <v>2</v>
      </c>
      <c r="F582" s="38" t="s">
        <v>336</v>
      </c>
      <c r="G582" s="38" t="s">
        <v>336</v>
      </c>
      <c r="H582" s="39" t="s">
        <v>1670</v>
      </c>
      <c r="I582" s="35" t="s">
        <v>12</v>
      </c>
      <c r="J582" s="56" t="s">
        <v>1681</v>
      </c>
      <c r="K582" s="35" t="s">
        <v>1682</v>
      </c>
    </row>
    <row r="583" spans="1:11" ht="14.5" x14ac:dyDescent="0.3">
      <c r="A583" s="37">
        <v>7749</v>
      </c>
      <c r="B583" s="37">
        <v>1774901</v>
      </c>
      <c r="C583" s="37">
        <v>1773739</v>
      </c>
      <c r="D583" s="35" t="s">
        <v>723</v>
      </c>
      <c r="E583" s="38" t="s">
        <v>15</v>
      </c>
      <c r="F583" s="38" t="s">
        <v>336</v>
      </c>
      <c r="G583" s="38" t="s">
        <v>336</v>
      </c>
      <c r="H583" s="39" t="s">
        <v>1695</v>
      </c>
      <c r="I583" s="35" t="s">
        <v>23</v>
      </c>
      <c r="J583" s="56" t="s">
        <v>1684</v>
      </c>
      <c r="K583" s="35" t="s">
        <v>1685</v>
      </c>
    </row>
    <row r="584" spans="1:11" ht="14.5" x14ac:dyDescent="0.3">
      <c r="A584" s="40">
        <v>6884</v>
      </c>
      <c r="B584" s="37">
        <v>1688401</v>
      </c>
      <c r="C584" s="37"/>
      <c r="D584" s="35" t="s">
        <v>727</v>
      </c>
      <c r="E584" s="38" t="s">
        <v>2</v>
      </c>
      <c r="F584" s="38" t="s">
        <v>336</v>
      </c>
      <c r="G584" s="38" t="s">
        <v>336</v>
      </c>
      <c r="H584" s="39" t="s">
        <v>1676</v>
      </c>
      <c r="I584" s="35" t="s">
        <v>12</v>
      </c>
      <c r="J584" s="56" t="s">
        <v>1681</v>
      </c>
      <c r="K584" s="35" t="s">
        <v>1682</v>
      </c>
    </row>
    <row r="585" spans="1:11" ht="14.5" x14ac:dyDescent="0.35">
      <c r="A585" s="36">
        <v>6438</v>
      </c>
      <c r="B585" s="37">
        <v>1643801</v>
      </c>
      <c r="C585" s="37"/>
      <c r="D585" s="35" t="s">
        <v>262</v>
      </c>
      <c r="E585" s="38" t="s">
        <v>2</v>
      </c>
      <c r="F585" s="38" t="s">
        <v>66</v>
      </c>
      <c r="G585" s="38" t="s">
        <v>66</v>
      </c>
      <c r="H585" s="39" t="s">
        <v>1676</v>
      </c>
      <c r="I585" s="35" t="s">
        <v>11</v>
      </c>
      <c r="J585" s="57" t="s">
        <v>1674</v>
      </c>
      <c r="K585" s="35" t="s">
        <v>1675</v>
      </c>
    </row>
    <row r="586" spans="1:11" ht="14.5" x14ac:dyDescent="0.35">
      <c r="A586" s="36">
        <v>6870</v>
      </c>
      <c r="B586" s="37">
        <v>1687001</v>
      </c>
      <c r="C586" s="37"/>
      <c r="D586" s="35" t="s">
        <v>264</v>
      </c>
      <c r="E586" s="38" t="s">
        <v>2</v>
      </c>
      <c r="F586" s="38" t="s">
        <v>66</v>
      </c>
      <c r="G586" s="38" t="s">
        <v>66</v>
      </c>
      <c r="H586" s="39" t="s">
        <v>1670</v>
      </c>
      <c r="I586" s="35" t="s">
        <v>10</v>
      </c>
      <c r="J586" s="56" t="s">
        <v>1671</v>
      </c>
      <c r="K586" s="35" t="s">
        <v>1672</v>
      </c>
    </row>
    <row r="587" spans="1:11" ht="14.5" x14ac:dyDescent="0.3">
      <c r="A587" s="40">
        <v>4644</v>
      </c>
      <c r="B587" s="37">
        <v>1464102</v>
      </c>
      <c r="C587" s="37"/>
      <c r="D587" s="35" t="s">
        <v>729</v>
      </c>
      <c r="E587" s="38" t="s">
        <v>2</v>
      </c>
      <c r="F587" s="38" t="s">
        <v>336</v>
      </c>
      <c r="G587" s="38" t="s">
        <v>336</v>
      </c>
      <c r="H587" s="39" t="s">
        <v>1673</v>
      </c>
      <c r="I587" s="35" t="s">
        <v>12</v>
      </c>
      <c r="J587" s="56" t="s">
        <v>1681</v>
      </c>
      <c r="K587" s="35" t="s">
        <v>1682</v>
      </c>
    </row>
    <row r="588" spans="1:11" ht="14.5" x14ac:dyDescent="0.3">
      <c r="A588" s="41">
        <v>8544</v>
      </c>
      <c r="B588" s="37">
        <v>1854401</v>
      </c>
      <c r="C588" s="37"/>
      <c r="D588" s="35" t="s">
        <v>508</v>
      </c>
      <c r="E588" s="38" t="s">
        <v>15</v>
      </c>
      <c r="F588" s="38" t="s">
        <v>307</v>
      </c>
      <c r="G588" s="38" t="s">
        <v>336</v>
      </c>
      <c r="H588" s="39" t="s">
        <v>1695</v>
      </c>
      <c r="I588" s="35" t="s">
        <v>23</v>
      </c>
      <c r="J588" s="56" t="s">
        <v>1684</v>
      </c>
      <c r="K588" s="35" t="s">
        <v>1685</v>
      </c>
    </row>
    <row r="589" spans="1:11" ht="14.5" x14ac:dyDescent="0.35">
      <c r="A589" s="37">
        <v>6452</v>
      </c>
      <c r="B589" s="37">
        <v>1645201</v>
      </c>
      <c r="C589" s="37"/>
      <c r="D589" s="35" t="s">
        <v>929</v>
      </c>
      <c r="E589" s="38" t="s">
        <v>2</v>
      </c>
      <c r="F589" s="38" t="s">
        <v>357</v>
      </c>
      <c r="G589" s="38" t="s">
        <v>1690</v>
      </c>
      <c r="H589" s="39" t="s">
        <v>1670</v>
      </c>
      <c r="I589" s="35" t="s">
        <v>1677</v>
      </c>
      <c r="J589" s="57" t="s">
        <v>1678</v>
      </c>
      <c r="K589" s="35" t="s">
        <v>1679</v>
      </c>
    </row>
    <row r="590" spans="1:11" ht="14.5" x14ac:dyDescent="0.35">
      <c r="A590" s="47">
        <v>8358</v>
      </c>
      <c r="B590" s="37">
        <v>1835801</v>
      </c>
      <c r="C590" s="37">
        <v>1597939</v>
      </c>
      <c r="D590" s="35" t="s">
        <v>931</v>
      </c>
      <c r="E590" s="48" t="s">
        <v>3</v>
      </c>
      <c r="F590" s="38" t="s">
        <v>357</v>
      </c>
      <c r="G590" s="38" t="s">
        <v>1690</v>
      </c>
      <c r="H590" s="49" t="s">
        <v>1694</v>
      </c>
      <c r="I590" s="35" t="s">
        <v>1677</v>
      </c>
      <c r="J590" s="57" t="s">
        <v>1678</v>
      </c>
      <c r="K590" s="35" t="s">
        <v>1679</v>
      </c>
    </row>
    <row r="591" spans="1:11" ht="14.5" x14ac:dyDescent="0.35">
      <c r="A591" s="37">
        <v>8843</v>
      </c>
      <c r="B591" s="37">
        <v>1884301</v>
      </c>
      <c r="C591" s="37"/>
      <c r="D591" s="35" t="s">
        <v>933</v>
      </c>
      <c r="E591" s="38" t="s">
        <v>15</v>
      </c>
      <c r="F591" s="38" t="s">
        <v>357</v>
      </c>
      <c r="G591" s="38" t="s">
        <v>1690</v>
      </c>
      <c r="H591" s="39" t="s">
        <v>1695</v>
      </c>
      <c r="I591" s="35" t="s">
        <v>1677</v>
      </c>
      <c r="J591" s="57" t="s">
        <v>1678</v>
      </c>
      <c r="K591" s="35" t="s">
        <v>1679</v>
      </c>
    </row>
    <row r="592" spans="1:11" ht="14.5" x14ac:dyDescent="0.3">
      <c r="A592" s="40">
        <v>6466</v>
      </c>
      <c r="B592" s="37">
        <v>1646601</v>
      </c>
      <c r="C592" s="37"/>
      <c r="D592" s="35" t="s">
        <v>731</v>
      </c>
      <c r="E592" s="38" t="s">
        <v>2</v>
      </c>
      <c r="F592" s="38" t="s">
        <v>336</v>
      </c>
      <c r="G592" s="38" t="s">
        <v>336</v>
      </c>
      <c r="H592" s="39" t="s">
        <v>1670</v>
      </c>
      <c r="I592" s="35" t="s">
        <v>12</v>
      </c>
      <c r="J592" s="56" t="s">
        <v>1681</v>
      </c>
      <c r="K592" s="35" t="s">
        <v>1682</v>
      </c>
    </row>
    <row r="593" spans="1:11" ht="14.5" x14ac:dyDescent="0.35">
      <c r="A593" s="42">
        <v>6479</v>
      </c>
      <c r="B593" s="37">
        <v>1647901</v>
      </c>
      <c r="C593" s="37"/>
      <c r="D593" s="35" t="s">
        <v>1163</v>
      </c>
      <c r="E593" s="38" t="s">
        <v>2</v>
      </c>
      <c r="F593" s="38" t="s">
        <v>303</v>
      </c>
      <c r="G593" s="38" t="s">
        <v>1690</v>
      </c>
      <c r="H593" s="39" t="s">
        <v>1670</v>
      </c>
      <c r="I593" s="35" t="s">
        <v>1691</v>
      </c>
      <c r="J593" s="57" t="s">
        <v>1692</v>
      </c>
      <c r="K593" s="6" t="s">
        <v>1693</v>
      </c>
    </row>
    <row r="594" spans="1:11" ht="14.5" x14ac:dyDescent="0.3">
      <c r="A594" s="40">
        <v>6875</v>
      </c>
      <c r="B594" s="37">
        <v>1687501</v>
      </c>
      <c r="C594" s="37"/>
      <c r="D594" s="35" t="s">
        <v>733</v>
      </c>
      <c r="E594" s="38" t="s">
        <v>2</v>
      </c>
      <c r="F594" s="38" t="s">
        <v>336</v>
      </c>
      <c r="G594" s="38" t="s">
        <v>336</v>
      </c>
      <c r="H594" s="39" t="s">
        <v>1670</v>
      </c>
      <c r="I594" s="35" t="s">
        <v>12</v>
      </c>
      <c r="J594" s="56" t="s">
        <v>1681</v>
      </c>
      <c r="K594" s="35" t="s">
        <v>1682</v>
      </c>
    </row>
    <row r="595" spans="1:11" ht="14.5" x14ac:dyDescent="0.3">
      <c r="A595" s="43">
        <v>8702</v>
      </c>
      <c r="B595" s="37">
        <v>1870201</v>
      </c>
      <c r="C595" s="37"/>
      <c r="D595" s="35" t="s">
        <v>510</v>
      </c>
      <c r="E595" s="38" t="s">
        <v>29</v>
      </c>
      <c r="F595" s="38" t="s">
        <v>336</v>
      </c>
      <c r="G595" s="38" t="s">
        <v>336</v>
      </c>
      <c r="H595" s="39" t="s">
        <v>1695</v>
      </c>
      <c r="I595" s="35" t="s">
        <v>23</v>
      </c>
      <c r="J595" s="56" t="s">
        <v>1684</v>
      </c>
      <c r="K595" s="35" t="s">
        <v>1685</v>
      </c>
    </row>
    <row r="596" spans="1:11" ht="14.5" x14ac:dyDescent="0.35">
      <c r="A596" s="36">
        <v>6507</v>
      </c>
      <c r="B596" s="37">
        <v>1650701</v>
      </c>
      <c r="C596" s="37"/>
      <c r="D596" s="35" t="s">
        <v>1636</v>
      </c>
      <c r="E596" s="38" t="s">
        <v>2</v>
      </c>
      <c r="F596" s="38" t="s">
        <v>307</v>
      </c>
      <c r="G596" s="38" t="s">
        <v>336</v>
      </c>
      <c r="H596" s="39" t="s">
        <v>1670</v>
      </c>
      <c r="I596" s="35" t="s">
        <v>11</v>
      </c>
      <c r="J596" s="57" t="s">
        <v>1674</v>
      </c>
      <c r="K596" s="35" t="s">
        <v>1675</v>
      </c>
    </row>
    <row r="597" spans="1:11" ht="14.5" x14ac:dyDescent="0.35">
      <c r="A597" s="36">
        <v>8850</v>
      </c>
      <c r="B597" s="37">
        <v>1885001</v>
      </c>
      <c r="C597" s="37"/>
      <c r="D597" s="35" t="s">
        <v>266</v>
      </c>
      <c r="E597" s="38" t="s">
        <v>15</v>
      </c>
      <c r="F597" s="38" t="s">
        <v>66</v>
      </c>
      <c r="G597" s="38" t="s">
        <v>66</v>
      </c>
      <c r="H597" s="39" t="s">
        <v>1695</v>
      </c>
      <c r="I597" s="35" t="s">
        <v>10</v>
      </c>
      <c r="J597" s="56" t="s">
        <v>1671</v>
      </c>
      <c r="K597" s="35" t="s">
        <v>1672</v>
      </c>
    </row>
    <row r="598" spans="1:11" ht="14.5" x14ac:dyDescent="0.35">
      <c r="A598" s="42">
        <v>7404</v>
      </c>
      <c r="B598" s="37">
        <v>1740401</v>
      </c>
      <c r="C598" s="37"/>
      <c r="D598" s="35" t="s">
        <v>1165</v>
      </c>
      <c r="E598" s="38" t="s">
        <v>2</v>
      </c>
      <c r="F598" s="38" t="s">
        <v>303</v>
      </c>
      <c r="G598" s="38" t="s">
        <v>1690</v>
      </c>
      <c r="H598" s="39" t="s">
        <v>1670</v>
      </c>
      <c r="I598" s="35" t="s">
        <v>1691</v>
      </c>
      <c r="J598" s="57" t="s">
        <v>1692</v>
      </c>
      <c r="K598" s="6" t="s">
        <v>1693</v>
      </c>
    </row>
    <row r="599" spans="1:11" ht="14.5" x14ac:dyDescent="0.35">
      <c r="A599" s="41">
        <v>8716</v>
      </c>
      <c r="B599" s="37">
        <v>1871601</v>
      </c>
      <c r="C599" s="37"/>
      <c r="D599" s="35" t="s">
        <v>1638</v>
      </c>
      <c r="E599" s="38" t="s">
        <v>15</v>
      </c>
      <c r="F599" s="38" t="s">
        <v>307</v>
      </c>
      <c r="G599" s="38" t="s">
        <v>336</v>
      </c>
      <c r="H599" s="39" t="s">
        <v>1695</v>
      </c>
      <c r="I599" s="35" t="s">
        <v>11</v>
      </c>
      <c r="J599" s="57" t="s">
        <v>1674</v>
      </c>
      <c r="K599" s="35" t="s">
        <v>1675</v>
      </c>
    </row>
    <row r="600" spans="1:11" ht="14.5" x14ac:dyDescent="0.35">
      <c r="A600" s="37">
        <v>6565</v>
      </c>
      <c r="B600" s="37">
        <v>1656501</v>
      </c>
      <c r="C600" s="37"/>
      <c r="D600" s="35" t="s">
        <v>935</v>
      </c>
      <c r="E600" s="38" t="s">
        <v>2</v>
      </c>
      <c r="F600" s="38" t="s">
        <v>357</v>
      </c>
      <c r="G600" s="38" t="s">
        <v>1690</v>
      </c>
      <c r="H600" s="39" t="s">
        <v>1670</v>
      </c>
      <c r="I600" s="35" t="s">
        <v>1677</v>
      </c>
      <c r="J600" s="57" t="s">
        <v>1678</v>
      </c>
      <c r="K600" s="35" t="s">
        <v>1679</v>
      </c>
    </row>
    <row r="601" spans="1:11" ht="14.5" x14ac:dyDescent="0.35">
      <c r="A601" s="36">
        <v>2644</v>
      </c>
      <c r="B601" s="37">
        <v>1264401</v>
      </c>
      <c r="C601" s="37"/>
      <c r="D601" s="35" t="s">
        <v>514</v>
      </c>
      <c r="E601" s="38" t="s">
        <v>2</v>
      </c>
      <c r="F601" s="38" t="s">
        <v>295</v>
      </c>
      <c r="G601" s="38" t="s">
        <v>295</v>
      </c>
      <c r="H601" s="39" t="s">
        <v>1670</v>
      </c>
      <c r="I601" s="35" t="s">
        <v>1677</v>
      </c>
      <c r="J601" s="57" t="s">
        <v>1678</v>
      </c>
      <c r="K601" s="35" t="s">
        <v>1679</v>
      </c>
    </row>
    <row r="602" spans="1:11" ht="14.5" x14ac:dyDescent="0.35">
      <c r="A602" s="37">
        <v>3574</v>
      </c>
      <c r="B602" s="37">
        <v>1357401</v>
      </c>
      <c r="C602" s="37"/>
      <c r="D602" s="35" t="s">
        <v>937</v>
      </c>
      <c r="E602" s="38" t="s">
        <v>2</v>
      </c>
      <c r="F602" s="38" t="s">
        <v>357</v>
      </c>
      <c r="G602" s="38" t="s">
        <v>1690</v>
      </c>
      <c r="H602" s="39" t="s">
        <v>1670</v>
      </c>
      <c r="I602" s="35" t="s">
        <v>1691</v>
      </c>
      <c r="J602" s="57" t="s">
        <v>1692</v>
      </c>
      <c r="K602" s="6" t="s">
        <v>1693</v>
      </c>
    </row>
    <row r="603" spans="1:11" ht="14.5" x14ac:dyDescent="0.35">
      <c r="A603" s="36">
        <v>8363</v>
      </c>
      <c r="B603" s="37">
        <v>1836301</v>
      </c>
      <c r="C603" s="37"/>
      <c r="D603" s="35" t="s">
        <v>1167</v>
      </c>
      <c r="E603" s="38" t="s">
        <v>3</v>
      </c>
      <c r="F603" s="38" t="s">
        <v>303</v>
      </c>
      <c r="G603" s="38" t="s">
        <v>1690</v>
      </c>
      <c r="H603" s="39" t="s">
        <v>1694</v>
      </c>
      <c r="I603" s="35" t="s">
        <v>1677</v>
      </c>
      <c r="J603" s="57" t="s">
        <v>1678</v>
      </c>
      <c r="K603" s="35" t="s">
        <v>1679</v>
      </c>
    </row>
    <row r="604" spans="1:11" ht="14.5" x14ac:dyDescent="0.35">
      <c r="A604" s="42">
        <v>6606</v>
      </c>
      <c r="B604" s="37">
        <v>1660601</v>
      </c>
      <c r="C604" s="37"/>
      <c r="D604" s="35" t="s">
        <v>1169</v>
      </c>
      <c r="E604" s="38" t="s">
        <v>13</v>
      </c>
      <c r="F604" s="38" t="s">
        <v>303</v>
      </c>
      <c r="G604" s="38" t="s">
        <v>1690</v>
      </c>
      <c r="H604" s="39" t="s">
        <v>1670</v>
      </c>
      <c r="I604" s="35" t="s">
        <v>1691</v>
      </c>
      <c r="J604" s="57" t="s">
        <v>1692</v>
      </c>
      <c r="K604" s="6" t="s">
        <v>1693</v>
      </c>
    </row>
    <row r="605" spans="1:11" ht="14.5" x14ac:dyDescent="0.35">
      <c r="A605" s="37">
        <v>6665</v>
      </c>
      <c r="B605" s="37">
        <v>1666501</v>
      </c>
      <c r="C605" s="37"/>
      <c r="D605" s="35" t="s">
        <v>939</v>
      </c>
      <c r="E605" s="38" t="s">
        <v>2</v>
      </c>
      <c r="F605" s="38" t="s">
        <v>357</v>
      </c>
      <c r="G605" s="38" t="s">
        <v>1690</v>
      </c>
      <c r="H605" s="39" t="s">
        <v>1670</v>
      </c>
      <c r="I605" s="35" t="s">
        <v>1677</v>
      </c>
      <c r="J605" s="57" t="s">
        <v>1678</v>
      </c>
      <c r="K605" s="35" t="s">
        <v>1679</v>
      </c>
    </row>
    <row r="606" spans="1:11" ht="14.5" x14ac:dyDescent="0.35">
      <c r="A606" s="36">
        <v>6671</v>
      </c>
      <c r="B606" s="37">
        <v>1667101</v>
      </c>
      <c r="C606" s="37"/>
      <c r="D606" s="35" t="s">
        <v>1390</v>
      </c>
      <c r="E606" s="38" t="s">
        <v>2</v>
      </c>
      <c r="F606" s="38" t="s">
        <v>295</v>
      </c>
      <c r="G606" s="38" t="s">
        <v>295</v>
      </c>
      <c r="H606" s="39" t="s">
        <v>1670</v>
      </c>
      <c r="I606" s="35" t="s">
        <v>20</v>
      </c>
      <c r="J606" s="56" t="s">
        <v>1686</v>
      </c>
      <c r="K606" s="35" t="s">
        <v>1687</v>
      </c>
    </row>
    <row r="607" spans="1:11" ht="14.5" x14ac:dyDescent="0.3">
      <c r="A607" s="40">
        <v>6685</v>
      </c>
      <c r="B607" s="37">
        <v>1668501</v>
      </c>
      <c r="C607" s="37"/>
      <c r="D607" s="35" t="s">
        <v>735</v>
      </c>
      <c r="E607" s="38" t="s">
        <v>2</v>
      </c>
      <c r="F607" s="38" t="s">
        <v>336</v>
      </c>
      <c r="G607" s="38" t="s">
        <v>336</v>
      </c>
      <c r="H607" s="39" t="s">
        <v>1676</v>
      </c>
      <c r="I607" s="35" t="s">
        <v>12</v>
      </c>
      <c r="J607" s="56" t="s">
        <v>1681</v>
      </c>
      <c r="K607" s="35" t="s">
        <v>1682</v>
      </c>
    </row>
    <row r="608" spans="1:11" ht="14.5" x14ac:dyDescent="0.35">
      <c r="A608" s="37">
        <v>6699</v>
      </c>
      <c r="B608" s="37">
        <v>1669901</v>
      </c>
      <c r="C608" s="37"/>
      <c r="D608" s="35" t="s">
        <v>941</v>
      </c>
      <c r="E608" s="38" t="s">
        <v>13</v>
      </c>
      <c r="F608" s="38" t="s">
        <v>357</v>
      </c>
      <c r="G608" s="38" t="s">
        <v>1690</v>
      </c>
      <c r="H608" s="39" t="s">
        <v>1670</v>
      </c>
      <c r="I608" s="35" t="s">
        <v>1677</v>
      </c>
      <c r="J608" s="57" t="s">
        <v>1678</v>
      </c>
      <c r="K608" s="35" t="s">
        <v>1679</v>
      </c>
    </row>
    <row r="609" spans="1:11" ht="14.5" x14ac:dyDescent="0.35">
      <c r="A609" s="37">
        <v>6712</v>
      </c>
      <c r="B609" s="37">
        <v>1671201</v>
      </c>
      <c r="C609" s="37"/>
      <c r="D609" s="35" t="s">
        <v>1171</v>
      </c>
      <c r="E609" s="38" t="s">
        <v>2</v>
      </c>
      <c r="F609" s="38" t="s">
        <v>303</v>
      </c>
      <c r="G609" s="38" t="s">
        <v>1690</v>
      </c>
      <c r="H609" s="39" t="s">
        <v>1670</v>
      </c>
      <c r="I609" s="35" t="s">
        <v>1691</v>
      </c>
      <c r="J609" s="57" t="s">
        <v>1692</v>
      </c>
      <c r="K609" s="6" t="s">
        <v>1693</v>
      </c>
    </row>
    <row r="610" spans="1:11" ht="14.5" x14ac:dyDescent="0.35">
      <c r="A610" s="36">
        <v>6740</v>
      </c>
      <c r="B610" s="37">
        <v>1674001</v>
      </c>
      <c r="C610" s="37"/>
      <c r="D610" s="35" t="s">
        <v>1392</v>
      </c>
      <c r="E610" s="38" t="s">
        <v>2</v>
      </c>
      <c r="F610" s="38" t="s">
        <v>295</v>
      </c>
      <c r="G610" s="38" t="s">
        <v>295</v>
      </c>
      <c r="H610" s="39" t="s">
        <v>1670</v>
      </c>
      <c r="I610" s="35" t="s">
        <v>20</v>
      </c>
      <c r="J610" s="56" t="s">
        <v>1686</v>
      </c>
      <c r="K610" s="35" t="s">
        <v>1687</v>
      </c>
    </row>
    <row r="611" spans="1:11" ht="14.5" x14ac:dyDescent="0.3">
      <c r="A611" s="40">
        <v>6753</v>
      </c>
      <c r="B611" s="37">
        <v>1675301</v>
      </c>
      <c r="C611" s="37"/>
      <c r="D611" s="35" t="s">
        <v>737</v>
      </c>
      <c r="E611" s="38" t="s">
        <v>2</v>
      </c>
      <c r="F611" s="38" t="s">
        <v>336</v>
      </c>
      <c r="G611" s="38" t="s">
        <v>336</v>
      </c>
      <c r="H611" s="39" t="s">
        <v>1676</v>
      </c>
      <c r="I611" s="35" t="s">
        <v>12</v>
      </c>
      <c r="J611" s="56" t="s">
        <v>1681</v>
      </c>
      <c r="K611" s="35" t="s">
        <v>1682</v>
      </c>
    </row>
    <row r="612" spans="1:11" ht="14.5" x14ac:dyDescent="0.3">
      <c r="A612" s="40">
        <v>6767</v>
      </c>
      <c r="B612" s="37">
        <v>1676701</v>
      </c>
      <c r="C612" s="37"/>
      <c r="D612" s="35" t="s">
        <v>739</v>
      </c>
      <c r="E612" s="38" t="s">
        <v>2</v>
      </c>
      <c r="F612" s="38" t="s">
        <v>336</v>
      </c>
      <c r="G612" s="38" t="s">
        <v>336</v>
      </c>
      <c r="H612" s="39" t="s">
        <v>1676</v>
      </c>
      <c r="I612" s="35" t="s">
        <v>12</v>
      </c>
      <c r="J612" s="56" t="s">
        <v>1681</v>
      </c>
      <c r="K612" s="35" t="s">
        <v>1682</v>
      </c>
    </row>
    <row r="613" spans="1:11" ht="14.5" x14ac:dyDescent="0.35">
      <c r="A613" s="36">
        <v>8842</v>
      </c>
      <c r="B613" s="37">
        <v>1884201</v>
      </c>
      <c r="C613" s="37"/>
      <c r="D613" s="35" t="s">
        <v>1173</v>
      </c>
      <c r="E613" s="38" t="s">
        <v>52</v>
      </c>
      <c r="F613" s="38" t="s">
        <v>303</v>
      </c>
      <c r="G613" s="38" t="s">
        <v>1690</v>
      </c>
      <c r="H613" s="39" t="s">
        <v>1711</v>
      </c>
      <c r="I613" s="35" t="s">
        <v>1691</v>
      </c>
      <c r="J613" s="57" t="s">
        <v>1692</v>
      </c>
      <c r="K613" s="6" t="s">
        <v>1693</v>
      </c>
    </row>
    <row r="614" spans="1:11" ht="14.5" x14ac:dyDescent="0.3">
      <c r="A614" s="40">
        <v>6836</v>
      </c>
      <c r="B614" s="37">
        <v>1683601</v>
      </c>
      <c r="C614" s="37"/>
      <c r="D614" s="35" t="s">
        <v>741</v>
      </c>
      <c r="E614" s="38" t="s">
        <v>2</v>
      </c>
      <c r="F614" s="38" t="s">
        <v>336</v>
      </c>
      <c r="G614" s="38" t="s">
        <v>336</v>
      </c>
      <c r="H614" s="39" t="s">
        <v>1676</v>
      </c>
      <c r="I614" s="35" t="s">
        <v>12</v>
      </c>
      <c r="J614" s="56" t="s">
        <v>1681</v>
      </c>
      <c r="K614" s="35" t="s">
        <v>1682</v>
      </c>
    </row>
    <row r="615" spans="1:11" ht="14.5" x14ac:dyDescent="0.35">
      <c r="A615" s="36">
        <v>6493</v>
      </c>
      <c r="B615" s="37">
        <v>1649301</v>
      </c>
      <c r="C615" s="37"/>
      <c r="D615" s="35" t="s">
        <v>512</v>
      </c>
      <c r="E615" s="38" t="s">
        <v>2</v>
      </c>
      <c r="F615" s="38" t="s">
        <v>307</v>
      </c>
      <c r="G615" s="38" t="s">
        <v>336</v>
      </c>
      <c r="H615" s="39" t="s">
        <v>1670</v>
      </c>
      <c r="I615" s="35" t="s">
        <v>23</v>
      </c>
      <c r="J615" s="56" t="s">
        <v>1684</v>
      </c>
      <c r="K615" s="35" t="s">
        <v>1685</v>
      </c>
    </row>
    <row r="616" spans="1:11" ht="14.5" x14ac:dyDescent="0.3">
      <c r="A616" s="40">
        <v>6849</v>
      </c>
      <c r="B616" s="37">
        <v>1684901</v>
      </c>
      <c r="C616" s="37"/>
      <c r="D616" s="35" t="s">
        <v>745</v>
      </c>
      <c r="E616" s="38" t="s">
        <v>2</v>
      </c>
      <c r="F616" s="38" t="s">
        <v>336</v>
      </c>
      <c r="G616" s="38" t="s">
        <v>336</v>
      </c>
      <c r="H616" s="39" t="s">
        <v>1676</v>
      </c>
      <c r="I616" s="35" t="s">
        <v>12</v>
      </c>
      <c r="J616" s="56" t="s">
        <v>1681</v>
      </c>
      <c r="K616" s="35" t="s">
        <v>1682</v>
      </c>
    </row>
    <row r="617" spans="1:11" ht="14.5" x14ac:dyDescent="0.35">
      <c r="A617" s="41">
        <v>8577</v>
      </c>
      <c r="B617" s="37">
        <v>1857701</v>
      </c>
      <c r="C617" s="37"/>
      <c r="D617" s="35" t="s">
        <v>1640</v>
      </c>
      <c r="E617" s="38" t="s">
        <v>25</v>
      </c>
      <c r="F617" s="38" t="s">
        <v>307</v>
      </c>
      <c r="G617" s="38" t="s">
        <v>295</v>
      </c>
      <c r="H617" s="39" t="s">
        <v>1683</v>
      </c>
      <c r="I617" s="35" t="s">
        <v>11</v>
      </c>
      <c r="J617" s="57" t="s">
        <v>1674</v>
      </c>
      <c r="K617" s="35" t="s">
        <v>1675</v>
      </c>
    </row>
    <row r="618" spans="1:11" ht="14.5" x14ac:dyDescent="0.35">
      <c r="A618" s="37">
        <v>8881</v>
      </c>
      <c r="B618" s="37">
        <v>1888101</v>
      </c>
      <c r="C618" s="37"/>
      <c r="D618" s="35" t="s">
        <v>747</v>
      </c>
      <c r="E618" s="38" t="s">
        <v>15</v>
      </c>
      <c r="F618" s="38" t="s">
        <v>336</v>
      </c>
      <c r="G618" s="38" t="s">
        <v>336</v>
      </c>
      <c r="H618" s="39" t="s">
        <v>1695</v>
      </c>
      <c r="I618" s="35" t="s">
        <v>11</v>
      </c>
      <c r="J618" s="57" t="s">
        <v>1674</v>
      </c>
      <c r="K618" s="35" t="s">
        <v>1675</v>
      </c>
    </row>
    <row r="619" spans="1:11" ht="14.5" x14ac:dyDescent="0.3">
      <c r="A619" s="37">
        <v>8377</v>
      </c>
      <c r="B619" s="37">
        <v>1837701</v>
      </c>
      <c r="C619" s="37"/>
      <c r="D619" s="35" t="s">
        <v>749</v>
      </c>
      <c r="E619" s="38" t="s">
        <v>3</v>
      </c>
      <c r="F619" s="38" t="s">
        <v>336</v>
      </c>
      <c r="G619" s="38" t="s">
        <v>336</v>
      </c>
      <c r="H619" s="39" t="s">
        <v>1694</v>
      </c>
      <c r="I619" s="35" t="s">
        <v>12</v>
      </c>
      <c r="J619" s="56" t="s">
        <v>1681</v>
      </c>
      <c r="K619" s="35" t="s">
        <v>1682</v>
      </c>
    </row>
    <row r="620" spans="1:11" ht="14.5" x14ac:dyDescent="0.35">
      <c r="A620" s="37">
        <v>8871</v>
      </c>
      <c r="B620" s="37">
        <v>1887101</v>
      </c>
      <c r="C620" s="37"/>
      <c r="D620" s="35" t="s">
        <v>751</v>
      </c>
      <c r="E620" s="38" t="s">
        <v>15</v>
      </c>
      <c r="F620" s="38" t="s">
        <v>336</v>
      </c>
      <c r="G620" s="38" t="s">
        <v>336</v>
      </c>
      <c r="H620" s="39" t="s">
        <v>1695</v>
      </c>
      <c r="I620" s="35" t="s">
        <v>11</v>
      </c>
      <c r="J620" s="57" t="s">
        <v>1674</v>
      </c>
      <c r="K620" s="35" t="s">
        <v>1675</v>
      </c>
    </row>
    <row r="621" spans="1:11" ht="14.5" x14ac:dyDescent="0.3">
      <c r="A621" s="43">
        <v>1955</v>
      </c>
      <c r="B621" s="37">
        <v>1195501</v>
      </c>
      <c r="C621" s="37"/>
      <c r="D621" s="35" t="s">
        <v>516</v>
      </c>
      <c r="E621" s="38" t="s">
        <v>41</v>
      </c>
      <c r="F621" s="38" t="s">
        <v>307</v>
      </c>
      <c r="G621" s="38" t="s">
        <v>66</v>
      </c>
      <c r="H621" s="39" t="s">
        <v>1712</v>
      </c>
      <c r="I621" s="35" t="s">
        <v>23</v>
      </c>
      <c r="J621" s="56" t="s">
        <v>1684</v>
      </c>
      <c r="K621" s="35" t="s">
        <v>1685</v>
      </c>
    </row>
    <row r="622" spans="1:11" ht="14.5" x14ac:dyDescent="0.3">
      <c r="A622" s="37">
        <v>8153</v>
      </c>
      <c r="B622" s="37">
        <v>1815301</v>
      </c>
      <c r="C622" s="37"/>
      <c r="D622" s="35" t="s">
        <v>753</v>
      </c>
      <c r="E622" s="38" t="s">
        <v>3</v>
      </c>
      <c r="F622" s="38" t="s">
        <v>336</v>
      </c>
      <c r="G622" s="38" t="s">
        <v>336</v>
      </c>
      <c r="H622" s="39" t="s">
        <v>1694</v>
      </c>
      <c r="I622" s="35" t="s">
        <v>12</v>
      </c>
      <c r="J622" s="56" t="s">
        <v>1681</v>
      </c>
      <c r="K622" s="35" t="s">
        <v>1682</v>
      </c>
    </row>
    <row r="623" spans="1:11" ht="14.5" x14ac:dyDescent="0.35">
      <c r="A623" s="42">
        <v>6890</v>
      </c>
      <c r="B623" s="37">
        <v>1689001</v>
      </c>
      <c r="C623" s="37"/>
      <c r="D623" s="35" t="s">
        <v>1175</v>
      </c>
      <c r="E623" s="38" t="s">
        <v>2</v>
      </c>
      <c r="F623" s="38" t="s">
        <v>303</v>
      </c>
      <c r="G623" s="38" t="s">
        <v>1690</v>
      </c>
      <c r="H623" s="39" t="s">
        <v>1670</v>
      </c>
      <c r="I623" s="35" t="s">
        <v>1691</v>
      </c>
      <c r="J623" s="57" t="s">
        <v>1692</v>
      </c>
      <c r="K623" s="6" t="s">
        <v>1693</v>
      </c>
    </row>
    <row r="624" spans="1:11" ht="14.5" x14ac:dyDescent="0.3">
      <c r="A624" s="40">
        <v>6904</v>
      </c>
      <c r="B624" s="37">
        <v>1690401</v>
      </c>
      <c r="C624" s="37"/>
      <c r="D624" s="35" t="s">
        <v>755</v>
      </c>
      <c r="E624" s="38" t="s">
        <v>2</v>
      </c>
      <c r="F624" s="38" t="s">
        <v>336</v>
      </c>
      <c r="G624" s="38" t="s">
        <v>336</v>
      </c>
      <c r="H624" s="39" t="s">
        <v>1673</v>
      </c>
      <c r="I624" s="35" t="s">
        <v>12</v>
      </c>
      <c r="J624" s="56" t="s">
        <v>1681</v>
      </c>
      <c r="K624" s="35" t="s">
        <v>1682</v>
      </c>
    </row>
    <row r="625" spans="1:11" ht="14.5" x14ac:dyDescent="0.3">
      <c r="A625" s="37">
        <v>6905</v>
      </c>
      <c r="B625" s="37">
        <v>1690501</v>
      </c>
      <c r="C625" s="37"/>
      <c r="D625" s="35" t="s">
        <v>757</v>
      </c>
      <c r="E625" s="38" t="s">
        <v>2</v>
      </c>
      <c r="F625" s="38" t="s">
        <v>336</v>
      </c>
      <c r="G625" s="38" t="s">
        <v>336</v>
      </c>
      <c r="H625" s="39" t="s">
        <v>1698</v>
      </c>
      <c r="I625" s="35" t="s">
        <v>12</v>
      </c>
      <c r="J625" s="56" t="s">
        <v>1681</v>
      </c>
      <c r="K625" s="35" t="s">
        <v>1682</v>
      </c>
    </row>
    <row r="626" spans="1:11" ht="14.5" x14ac:dyDescent="0.3">
      <c r="A626" s="40">
        <v>6918</v>
      </c>
      <c r="B626" s="37">
        <v>1691801</v>
      </c>
      <c r="C626" s="37"/>
      <c r="D626" s="35" t="s">
        <v>759</v>
      </c>
      <c r="E626" s="38" t="s">
        <v>2</v>
      </c>
      <c r="F626" s="38" t="s">
        <v>336</v>
      </c>
      <c r="G626" s="38" t="s">
        <v>336</v>
      </c>
      <c r="H626" s="39" t="s">
        <v>1670</v>
      </c>
      <c r="I626" s="35" t="s">
        <v>12</v>
      </c>
      <c r="J626" s="56" t="s">
        <v>1681</v>
      </c>
      <c r="K626" s="35" t="s">
        <v>1682</v>
      </c>
    </row>
    <row r="627" spans="1:11" ht="14.5" x14ac:dyDescent="0.35">
      <c r="A627" s="36">
        <v>6932</v>
      </c>
      <c r="B627" s="37">
        <v>1693201</v>
      </c>
      <c r="C627" s="37"/>
      <c r="D627" s="35" t="s">
        <v>1394</v>
      </c>
      <c r="E627" s="38" t="s">
        <v>2</v>
      </c>
      <c r="F627" s="38" t="s">
        <v>295</v>
      </c>
      <c r="G627" s="38" t="s">
        <v>295</v>
      </c>
      <c r="H627" s="39" t="s">
        <v>1670</v>
      </c>
      <c r="I627" s="35" t="s">
        <v>20</v>
      </c>
      <c r="J627" s="56" t="s">
        <v>1686</v>
      </c>
      <c r="K627" s="35" t="s">
        <v>1687</v>
      </c>
    </row>
    <row r="628" spans="1:11" ht="14.5" x14ac:dyDescent="0.35">
      <c r="A628" s="37">
        <v>6945</v>
      </c>
      <c r="B628" s="37">
        <v>1694501</v>
      </c>
      <c r="C628" s="37"/>
      <c r="D628" s="35" t="s">
        <v>944</v>
      </c>
      <c r="E628" s="38" t="s">
        <v>2</v>
      </c>
      <c r="F628" s="38" t="s">
        <v>357</v>
      </c>
      <c r="G628" s="38" t="s">
        <v>1690</v>
      </c>
      <c r="H628" s="39" t="s">
        <v>1670</v>
      </c>
      <c r="I628" s="35" t="s">
        <v>1677</v>
      </c>
      <c r="J628" s="57" t="s">
        <v>1678</v>
      </c>
      <c r="K628" s="35" t="s">
        <v>1679</v>
      </c>
    </row>
    <row r="629" spans="1:11" ht="14.5" x14ac:dyDescent="0.35">
      <c r="A629" s="36">
        <v>6952</v>
      </c>
      <c r="B629" s="37">
        <v>1695201</v>
      </c>
      <c r="C629" s="37"/>
      <c r="D629" s="35" t="s">
        <v>1396</v>
      </c>
      <c r="E629" s="38" t="s">
        <v>2</v>
      </c>
      <c r="F629" s="38" t="s">
        <v>295</v>
      </c>
      <c r="G629" s="38" t="s">
        <v>295</v>
      </c>
      <c r="H629" s="39" t="s">
        <v>1670</v>
      </c>
      <c r="I629" s="35" t="s">
        <v>20</v>
      </c>
      <c r="J629" s="56" t="s">
        <v>1686</v>
      </c>
      <c r="K629" s="35" t="s">
        <v>1687</v>
      </c>
    </row>
    <row r="630" spans="1:11" ht="14.5" x14ac:dyDescent="0.35">
      <c r="A630" s="42">
        <v>6863</v>
      </c>
      <c r="B630" s="37">
        <v>1686301</v>
      </c>
      <c r="C630" s="37"/>
      <c r="D630" s="35" t="s">
        <v>519</v>
      </c>
      <c r="E630" s="38" t="s">
        <v>2</v>
      </c>
      <c r="F630" s="38" t="s">
        <v>66</v>
      </c>
      <c r="G630" s="38" t="s">
        <v>66</v>
      </c>
      <c r="H630" s="39" t="s">
        <v>1676</v>
      </c>
      <c r="I630" s="35" t="s">
        <v>23</v>
      </c>
      <c r="J630" s="56" t="s">
        <v>1684</v>
      </c>
      <c r="K630" s="35" t="s">
        <v>1685</v>
      </c>
    </row>
    <row r="631" spans="1:11" ht="14.5" x14ac:dyDescent="0.35">
      <c r="A631" s="37">
        <v>6959</v>
      </c>
      <c r="B631" s="37">
        <v>1695901</v>
      </c>
      <c r="C631" s="37"/>
      <c r="D631" s="35" t="s">
        <v>946</v>
      </c>
      <c r="E631" s="38" t="s">
        <v>2</v>
      </c>
      <c r="F631" s="38" t="s">
        <v>357</v>
      </c>
      <c r="G631" s="38" t="s">
        <v>1690</v>
      </c>
      <c r="H631" s="39" t="s">
        <v>1670</v>
      </c>
      <c r="I631" s="35" t="s">
        <v>1677</v>
      </c>
      <c r="J631" s="57" t="s">
        <v>1678</v>
      </c>
      <c r="K631" s="35" t="s">
        <v>1679</v>
      </c>
    </row>
    <row r="632" spans="1:11" ht="14.5" x14ac:dyDescent="0.35">
      <c r="A632" s="37">
        <v>8396</v>
      </c>
      <c r="B632" s="37">
        <v>1839601</v>
      </c>
      <c r="C632" s="37"/>
      <c r="D632" s="35" t="s">
        <v>948</v>
      </c>
      <c r="E632" s="38" t="s">
        <v>25</v>
      </c>
      <c r="F632" s="38" t="s">
        <v>357</v>
      </c>
      <c r="G632" s="38" t="s">
        <v>1690</v>
      </c>
      <c r="H632" s="39" t="s">
        <v>1683</v>
      </c>
      <c r="I632" s="35" t="s">
        <v>1677</v>
      </c>
      <c r="J632" s="57" t="s">
        <v>1678</v>
      </c>
      <c r="K632" s="35" t="s">
        <v>1679</v>
      </c>
    </row>
    <row r="633" spans="1:11" ht="14.5" x14ac:dyDescent="0.35">
      <c r="A633" s="37">
        <v>6973</v>
      </c>
      <c r="B633" s="37">
        <v>1697301</v>
      </c>
      <c r="C633" s="37"/>
      <c r="D633" s="35" t="s">
        <v>950</v>
      </c>
      <c r="E633" s="38" t="s">
        <v>2</v>
      </c>
      <c r="F633" s="38" t="s">
        <v>357</v>
      </c>
      <c r="G633" s="38" t="s">
        <v>1690</v>
      </c>
      <c r="H633" s="39" t="s">
        <v>1670</v>
      </c>
      <c r="I633" s="35" t="s">
        <v>1677</v>
      </c>
      <c r="J633" s="57" t="s">
        <v>1678</v>
      </c>
      <c r="K633" s="35" t="s">
        <v>1679</v>
      </c>
    </row>
    <row r="634" spans="1:11" ht="14.5" x14ac:dyDescent="0.35">
      <c r="A634" s="42">
        <v>6986</v>
      </c>
      <c r="B634" s="37">
        <v>1698601</v>
      </c>
      <c r="C634" s="37"/>
      <c r="D634" s="35" t="s">
        <v>1177</v>
      </c>
      <c r="E634" s="38" t="s">
        <v>2</v>
      </c>
      <c r="F634" s="38" t="s">
        <v>303</v>
      </c>
      <c r="G634" s="38" t="s">
        <v>1690</v>
      </c>
      <c r="H634" s="39" t="s">
        <v>1670</v>
      </c>
      <c r="I634" s="35" t="s">
        <v>1691</v>
      </c>
      <c r="J634" s="57" t="s">
        <v>1692</v>
      </c>
      <c r="K634" s="6" t="s">
        <v>1693</v>
      </c>
    </row>
    <row r="635" spans="1:11" ht="14.5" x14ac:dyDescent="0.3">
      <c r="A635" s="40">
        <v>6988</v>
      </c>
      <c r="B635" s="37">
        <v>1698801</v>
      </c>
      <c r="C635" s="37"/>
      <c r="D635" s="35" t="s">
        <v>761</v>
      </c>
      <c r="E635" s="38" t="s">
        <v>2</v>
      </c>
      <c r="F635" s="38" t="s">
        <v>336</v>
      </c>
      <c r="G635" s="38" t="s">
        <v>336</v>
      </c>
      <c r="H635" s="39" t="s">
        <v>1676</v>
      </c>
      <c r="I635" s="35" t="s">
        <v>12</v>
      </c>
      <c r="J635" s="56" t="s">
        <v>1681</v>
      </c>
      <c r="K635" s="35" t="s">
        <v>1682</v>
      </c>
    </row>
    <row r="636" spans="1:11" ht="14.5" x14ac:dyDescent="0.35">
      <c r="A636" s="42">
        <v>7007</v>
      </c>
      <c r="B636" s="37">
        <v>1700701</v>
      </c>
      <c r="C636" s="37"/>
      <c r="D636" s="35" t="s">
        <v>1179</v>
      </c>
      <c r="E636" s="38" t="s">
        <v>13</v>
      </c>
      <c r="F636" s="38" t="s">
        <v>303</v>
      </c>
      <c r="G636" s="38" t="s">
        <v>1690</v>
      </c>
      <c r="H636" s="39" t="s">
        <v>1670</v>
      </c>
      <c r="I636" s="35" t="s">
        <v>1691</v>
      </c>
      <c r="J636" s="57" t="s">
        <v>1692</v>
      </c>
      <c r="K636" s="6" t="s">
        <v>1693</v>
      </c>
    </row>
    <row r="637" spans="1:11" ht="14.5" x14ac:dyDescent="0.35">
      <c r="A637" s="36">
        <v>8406</v>
      </c>
      <c r="B637" s="37">
        <v>1840601</v>
      </c>
      <c r="C637" s="37"/>
      <c r="D637" s="35" t="s">
        <v>1181</v>
      </c>
      <c r="E637" s="38" t="s">
        <v>3</v>
      </c>
      <c r="F637" s="38" t="s">
        <v>303</v>
      </c>
      <c r="G637" s="38" t="s">
        <v>1690</v>
      </c>
      <c r="H637" s="39" t="s">
        <v>1694</v>
      </c>
      <c r="I637" s="35" t="s">
        <v>1691</v>
      </c>
      <c r="J637" s="57" t="s">
        <v>1692</v>
      </c>
      <c r="K637" s="6" t="s">
        <v>1693</v>
      </c>
    </row>
    <row r="638" spans="1:11" ht="14.5" x14ac:dyDescent="0.35">
      <c r="A638" s="37">
        <v>7658</v>
      </c>
      <c r="B638" s="37">
        <v>1765801</v>
      </c>
      <c r="C638" s="37">
        <v>1767039</v>
      </c>
      <c r="D638" s="35" t="s">
        <v>952</v>
      </c>
      <c r="E638" s="38" t="s">
        <v>15</v>
      </c>
      <c r="F638" s="38" t="s">
        <v>357</v>
      </c>
      <c r="G638" s="38" t="s">
        <v>1690</v>
      </c>
      <c r="H638" s="39" t="s">
        <v>1695</v>
      </c>
      <c r="I638" s="35" t="s">
        <v>1677</v>
      </c>
      <c r="J638" s="57" t="s">
        <v>1678</v>
      </c>
      <c r="K638" s="35" t="s">
        <v>1679</v>
      </c>
    </row>
    <row r="639" spans="1:11" ht="14.5" x14ac:dyDescent="0.35">
      <c r="A639" s="37">
        <v>8878</v>
      </c>
      <c r="B639" s="37">
        <v>1887801</v>
      </c>
      <c r="C639" s="37">
        <v>1767039</v>
      </c>
      <c r="D639" s="35" t="s">
        <v>954</v>
      </c>
      <c r="E639" s="38" t="s">
        <v>47</v>
      </c>
      <c r="F639" s="38" t="s">
        <v>357</v>
      </c>
      <c r="G639" s="38" t="s">
        <v>1690</v>
      </c>
      <c r="H639" s="39" t="s">
        <v>1695</v>
      </c>
      <c r="I639" s="35" t="s">
        <v>1691</v>
      </c>
      <c r="J639" s="57" t="s">
        <v>1692</v>
      </c>
      <c r="K639" s="6" t="s">
        <v>1693</v>
      </c>
    </row>
    <row r="640" spans="1:11" ht="14.5" x14ac:dyDescent="0.35">
      <c r="A640" s="37">
        <v>7014</v>
      </c>
      <c r="B640" s="37">
        <v>1701401</v>
      </c>
      <c r="C640" s="37"/>
      <c r="D640" s="35" t="s">
        <v>956</v>
      </c>
      <c r="E640" s="38" t="s">
        <v>2</v>
      </c>
      <c r="F640" s="38" t="s">
        <v>357</v>
      </c>
      <c r="G640" s="38" t="s">
        <v>1690</v>
      </c>
      <c r="H640" s="39" t="s">
        <v>1670</v>
      </c>
      <c r="I640" s="35" t="s">
        <v>1677</v>
      </c>
      <c r="J640" s="57" t="s">
        <v>1678</v>
      </c>
      <c r="K640" s="35" t="s">
        <v>1679</v>
      </c>
    </row>
    <row r="641" spans="1:11" ht="14.5" x14ac:dyDescent="0.35">
      <c r="A641" s="37">
        <v>7408</v>
      </c>
      <c r="B641" s="37">
        <v>1740801</v>
      </c>
      <c r="C641" s="37"/>
      <c r="D641" s="35" t="s">
        <v>958</v>
      </c>
      <c r="E641" s="38" t="s">
        <v>28</v>
      </c>
      <c r="F641" s="38" t="s">
        <v>357</v>
      </c>
      <c r="G641" s="38" t="s">
        <v>1690</v>
      </c>
      <c r="H641" s="39" t="s">
        <v>1697</v>
      </c>
      <c r="I641" s="35" t="s">
        <v>1677</v>
      </c>
      <c r="J641" s="57" t="s">
        <v>1678</v>
      </c>
      <c r="K641" s="35" t="s">
        <v>1679</v>
      </c>
    </row>
    <row r="642" spans="1:11" ht="14.5" x14ac:dyDescent="0.35">
      <c r="A642" s="37">
        <v>7027</v>
      </c>
      <c r="B642" s="37">
        <v>1702701</v>
      </c>
      <c r="C642" s="37"/>
      <c r="D642" s="35" t="s">
        <v>960</v>
      </c>
      <c r="E642" s="38" t="s">
        <v>2</v>
      </c>
      <c r="F642" s="38" t="s">
        <v>357</v>
      </c>
      <c r="G642" s="38" t="s">
        <v>1690</v>
      </c>
      <c r="H642" s="39" t="s">
        <v>1670</v>
      </c>
      <c r="I642" s="35" t="s">
        <v>1677</v>
      </c>
      <c r="J642" s="57" t="s">
        <v>1678</v>
      </c>
      <c r="K642" s="35" t="s">
        <v>1679</v>
      </c>
    </row>
    <row r="643" spans="1:11" ht="14.5" x14ac:dyDescent="0.35">
      <c r="A643" s="36">
        <v>7035</v>
      </c>
      <c r="B643" s="37">
        <v>1703501</v>
      </c>
      <c r="C643" s="37"/>
      <c r="D643" s="35" t="s">
        <v>268</v>
      </c>
      <c r="E643" s="38" t="s">
        <v>2</v>
      </c>
      <c r="F643" s="38" t="s">
        <v>66</v>
      </c>
      <c r="G643" s="38" t="s">
        <v>66</v>
      </c>
      <c r="H643" s="39" t="s">
        <v>1670</v>
      </c>
      <c r="I643" s="35" t="s">
        <v>10</v>
      </c>
      <c r="J643" s="56" t="s">
        <v>1671</v>
      </c>
      <c r="K643" s="35" t="s">
        <v>1672</v>
      </c>
    </row>
    <row r="644" spans="1:11" ht="14.5" x14ac:dyDescent="0.35">
      <c r="A644" s="42">
        <v>7041</v>
      </c>
      <c r="B644" s="37">
        <v>1704101</v>
      </c>
      <c r="C644" s="37"/>
      <c r="D644" s="35" t="s">
        <v>1183</v>
      </c>
      <c r="E644" s="38" t="s">
        <v>2</v>
      </c>
      <c r="F644" s="38" t="s">
        <v>303</v>
      </c>
      <c r="G644" s="38" t="s">
        <v>1690</v>
      </c>
      <c r="H644" s="39" t="s">
        <v>1670</v>
      </c>
      <c r="I644" s="35" t="s">
        <v>1691</v>
      </c>
      <c r="J644" s="57" t="s">
        <v>1692</v>
      </c>
      <c r="K644" s="6" t="s">
        <v>1693</v>
      </c>
    </row>
    <row r="645" spans="1:11" ht="14.5" x14ac:dyDescent="0.35">
      <c r="A645" s="37">
        <v>7068</v>
      </c>
      <c r="B645" s="37">
        <v>1706801</v>
      </c>
      <c r="C645" s="37"/>
      <c r="D645" s="35" t="s">
        <v>962</v>
      </c>
      <c r="E645" s="38" t="s">
        <v>2</v>
      </c>
      <c r="F645" s="38" t="s">
        <v>357</v>
      </c>
      <c r="G645" s="38" t="s">
        <v>1690</v>
      </c>
      <c r="H645" s="39" t="s">
        <v>1670</v>
      </c>
      <c r="I645" s="35" t="s">
        <v>1677</v>
      </c>
      <c r="J645" s="57" t="s">
        <v>1678</v>
      </c>
      <c r="K645" s="35" t="s">
        <v>1679</v>
      </c>
    </row>
    <row r="646" spans="1:11" ht="14.5" x14ac:dyDescent="0.35">
      <c r="A646" s="37">
        <v>7604</v>
      </c>
      <c r="B646" s="37">
        <v>1760401</v>
      </c>
      <c r="C646" s="37"/>
      <c r="D646" s="35" t="s">
        <v>964</v>
      </c>
      <c r="E646" s="38" t="s">
        <v>21</v>
      </c>
      <c r="F646" s="38" t="s">
        <v>357</v>
      </c>
      <c r="G646" s="38" t="s">
        <v>1690</v>
      </c>
      <c r="H646" s="39" t="s">
        <v>1683</v>
      </c>
      <c r="I646" s="35" t="s">
        <v>1677</v>
      </c>
      <c r="J646" s="57" t="s">
        <v>1678</v>
      </c>
      <c r="K646" s="35" t="s">
        <v>1679</v>
      </c>
    </row>
    <row r="647" spans="1:11" ht="14.5" x14ac:dyDescent="0.3">
      <c r="A647" s="43">
        <v>8585</v>
      </c>
      <c r="B647" s="37">
        <v>1858501</v>
      </c>
      <c r="C647" s="37"/>
      <c r="D647" s="35" t="s">
        <v>521</v>
      </c>
      <c r="E647" s="38" t="s">
        <v>29</v>
      </c>
      <c r="F647" s="38" t="s">
        <v>303</v>
      </c>
      <c r="G647" s="38" t="s">
        <v>1690</v>
      </c>
      <c r="H647" s="39" t="s">
        <v>1695</v>
      </c>
      <c r="I647" s="35" t="s">
        <v>23</v>
      </c>
      <c r="J647" s="56" t="s">
        <v>1684</v>
      </c>
      <c r="K647" s="35" t="s">
        <v>1685</v>
      </c>
    </row>
    <row r="648" spans="1:11" ht="14.5" x14ac:dyDescent="0.35">
      <c r="A648" s="36">
        <v>7178</v>
      </c>
      <c r="B648" s="37">
        <v>1717801</v>
      </c>
      <c r="C648" s="37"/>
      <c r="D648" s="35" t="s">
        <v>527</v>
      </c>
      <c r="E648" s="38" t="s">
        <v>2</v>
      </c>
      <c r="F648" s="38" t="s">
        <v>307</v>
      </c>
      <c r="G648" s="38" t="s">
        <v>336</v>
      </c>
      <c r="H648" s="39" t="s">
        <v>1676</v>
      </c>
      <c r="I648" s="35" t="s">
        <v>12</v>
      </c>
      <c r="J648" s="56" t="s">
        <v>1681</v>
      </c>
      <c r="K648" s="35" t="s">
        <v>1682</v>
      </c>
    </row>
    <row r="649" spans="1:11" ht="14.5" x14ac:dyDescent="0.35">
      <c r="A649" s="37">
        <v>7192</v>
      </c>
      <c r="B649" s="37">
        <v>1719201</v>
      </c>
      <c r="C649" s="37"/>
      <c r="D649" s="35" t="s">
        <v>966</v>
      </c>
      <c r="E649" s="38" t="s">
        <v>2</v>
      </c>
      <c r="F649" s="38" t="s">
        <v>357</v>
      </c>
      <c r="G649" s="38" t="s">
        <v>1690</v>
      </c>
      <c r="H649" s="39" t="s">
        <v>1670</v>
      </c>
      <c r="I649" s="35" t="s">
        <v>1691</v>
      </c>
      <c r="J649" s="57" t="s">
        <v>1692</v>
      </c>
      <c r="K649" s="6" t="s">
        <v>1693</v>
      </c>
    </row>
    <row r="650" spans="1:11" ht="14.5" x14ac:dyDescent="0.35">
      <c r="A650" s="36">
        <v>7198</v>
      </c>
      <c r="B650" s="37">
        <v>1719801</v>
      </c>
      <c r="C650" s="37"/>
      <c r="D650" s="35" t="s">
        <v>1398</v>
      </c>
      <c r="E650" s="38" t="s">
        <v>13</v>
      </c>
      <c r="F650" s="38" t="s">
        <v>295</v>
      </c>
      <c r="G650" s="38" t="s">
        <v>295</v>
      </c>
      <c r="H650" s="39" t="s">
        <v>1670</v>
      </c>
      <c r="I650" s="35" t="s">
        <v>20</v>
      </c>
      <c r="J650" s="56" t="s">
        <v>1686</v>
      </c>
      <c r="K650" s="35" t="s">
        <v>1687</v>
      </c>
    </row>
    <row r="651" spans="1:11" ht="14.5" x14ac:dyDescent="0.35">
      <c r="A651" s="42">
        <v>7201</v>
      </c>
      <c r="B651" s="37">
        <v>1720101</v>
      </c>
      <c r="C651" s="37"/>
      <c r="D651" s="35" t="s">
        <v>1185</v>
      </c>
      <c r="E651" s="38" t="s">
        <v>13</v>
      </c>
      <c r="F651" s="38" t="s">
        <v>303</v>
      </c>
      <c r="G651" s="38" t="s">
        <v>1690</v>
      </c>
      <c r="H651" s="39" t="s">
        <v>1670</v>
      </c>
      <c r="I651" s="35" t="s">
        <v>1691</v>
      </c>
      <c r="J651" s="57" t="s">
        <v>1692</v>
      </c>
      <c r="K651" s="6" t="s">
        <v>1693</v>
      </c>
    </row>
    <row r="652" spans="1:11" ht="14.5" x14ac:dyDescent="0.3">
      <c r="A652" s="40">
        <v>8606</v>
      </c>
      <c r="B652" s="37">
        <v>1860601</v>
      </c>
      <c r="C652" s="37">
        <v>1773539</v>
      </c>
      <c r="D652" s="35" t="s">
        <v>763</v>
      </c>
      <c r="E652" s="38" t="s">
        <v>15</v>
      </c>
      <c r="F652" s="38" t="s">
        <v>336</v>
      </c>
      <c r="G652" s="38" t="s">
        <v>336</v>
      </c>
      <c r="H652" s="39" t="s">
        <v>1695</v>
      </c>
      <c r="I652" s="35" t="s">
        <v>12</v>
      </c>
      <c r="J652" s="56" t="s">
        <v>1681</v>
      </c>
      <c r="K652" s="35" t="s">
        <v>1682</v>
      </c>
    </row>
    <row r="653" spans="1:11" ht="14.5" x14ac:dyDescent="0.3">
      <c r="A653" s="40">
        <v>7773</v>
      </c>
      <c r="B653" s="37">
        <v>1777301</v>
      </c>
      <c r="C653" s="37">
        <v>1773539</v>
      </c>
      <c r="D653" s="35" t="s">
        <v>764</v>
      </c>
      <c r="E653" s="38" t="s">
        <v>15</v>
      </c>
      <c r="F653" s="38" t="s">
        <v>336</v>
      </c>
      <c r="G653" s="38" t="s">
        <v>336</v>
      </c>
      <c r="H653" s="39" t="s">
        <v>1695</v>
      </c>
      <c r="I653" s="35" t="s">
        <v>12</v>
      </c>
      <c r="J653" s="56" t="s">
        <v>1681</v>
      </c>
      <c r="K653" s="35" t="s">
        <v>1682</v>
      </c>
    </row>
    <row r="654" spans="1:11" ht="14.5" x14ac:dyDescent="0.3">
      <c r="A654" s="40">
        <v>7777</v>
      </c>
      <c r="B654" s="37">
        <v>1777701</v>
      </c>
      <c r="C654" s="37">
        <v>1773539</v>
      </c>
      <c r="D654" s="35" t="s">
        <v>765</v>
      </c>
      <c r="E654" s="38" t="s">
        <v>15</v>
      </c>
      <c r="F654" s="38" t="s">
        <v>336</v>
      </c>
      <c r="G654" s="38" t="s">
        <v>336</v>
      </c>
      <c r="H654" s="39" t="s">
        <v>1695</v>
      </c>
      <c r="I654" s="35" t="s">
        <v>12</v>
      </c>
      <c r="J654" s="56" t="s">
        <v>1681</v>
      </c>
      <c r="K654" s="35" t="s">
        <v>1682</v>
      </c>
    </row>
    <row r="655" spans="1:11" ht="14.5" x14ac:dyDescent="0.3">
      <c r="A655" s="40">
        <v>7775</v>
      </c>
      <c r="B655" s="37">
        <v>1777501</v>
      </c>
      <c r="C655" s="37">
        <v>1773539</v>
      </c>
      <c r="D655" s="35" t="s">
        <v>766</v>
      </c>
      <c r="E655" s="38" t="s">
        <v>15</v>
      </c>
      <c r="F655" s="38" t="s">
        <v>336</v>
      </c>
      <c r="G655" s="38" t="s">
        <v>336</v>
      </c>
      <c r="H655" s="39" t="s">
        <v>1695</v>
      </c>
      <c r="I655" s="35" t="s">
        <v>12</v>
      </c>
      <c r="J655" s="56" t="s">
        <v>1681</v>
      </c>
      <c r="K655" s="35" t="s">
        <v>1682</v>
      </c>
    </row>
    <row r="656" spans="1:11" ht="14.5" x14ac:dyDescent="0.3">
      <c r="A656" s="40">
        <v>7772</v>
      </c>
      <c r="B656" s="37">
        <v>1777201</v>
      </c>
      <c r="C656" s="37">
        <v>1773539</v>
      </c>
      <c r="D656" s="35" t="s">
        <v>767</v>
      </c>
      <c r="E656" s="38" t="s">
        <v>15</v>
      </c>
      <c r="F656" s="38" t="s">
        <v>336</v>
      </c>
      <c r="G656" s="38" t="s">
        <v>336</v>
      </c>
      <c r="H656" s="39" t="s">
        <v>1695</v>
      </c>
      <c r="I656" s="35" t="s">
        <v>12</v>
      </c>
      <c r="J656" s="56" t="s">
        <v>1681</v>
      </c>
      <c r="K656" s="35" t="s">
        <v>1682</v>
      </c>
    </row>
    <row r="657" spans="1:11" ht="14.5" x14ac:dyDescent="0.35">
      <c r="A657" s="36">
        <v>7205</v>
      </c>
      <c r="B657" s="37">
        <v>1720501</v>
      </c>
      <c r="C657" s="37"/>
      <c r="D657" s="35" t="s">
        <v>270</v>
      </c>
      <c r="E657" s="38" t="s">
        <v>2</v>
      </c>
      <c r="F657" s="38" t="s">
        <v>66</v>
      </c>
      <c r="G657" s="38" t="s">
        <v>66</v>
      </c>
      <c r="H657" s="39" t="s">
        <v>1670</v>
      </c>
      <c r="I657" s="35" t="s">
        <v>10</v>
      </c>
      <c r="J657" s="56" t="s">
        <v>1671</v>
      </c>
      <c r="K657" s="35" t="s">
        <v>1672</v>
      </c>
    </row>
    <row r="658" spans="1:11" ht="14.5" x14ac:dyDescent="0.35">
      <c r="A658" s="36">
        <v>7219</v>
      </c>
      <c r="B658" s="37">
        <v>1721901</v>
      </c>
      <c r="C658" s="37"/>
      <c r="D658" s="35" t="s">
        <v>1642</v>
      </c>
      <c r="E658" s="38" t="s">
        <v>2</v>
      </c>
      <c r="F658" s="38" t="s">
        <v>307</v>
      </c>
      <c r="G658" s="38" t="s">
        <v>336</v>
      </c>
      <c r="H658" s="39" t="s">
        <v>1688</v>
      </c>
      <c r="I658" s="35" t="s">
        <v>11</v>
      </c>
      <c r="J658" s="57" t="s">
        <v>1674</v>
      </c>
      <c r="K658" s="35" t="s">
        <v>1675</v>
      </c>
    </row>
    <row r="659" spans="1:11" ht="14.5" x14ac:dyDescent="0.35">
      <c r="A659" s="42">
        <v>7247</v>
      </c>
      <c r="B659" s="37">
        <v>1724701</v>
      </c>
      <c r="C659" s="37"/>
      <c r="D659" s="35" t="s">
        <v>1187</v>
      </c>
      <c r="E659" s="38" t="s">
        <v>2</v>
      </c>
      <c r="F659" s="38" t="s">
        <v>303</v>
      </c>
      <c r="G659" s="38" t="s">
        <v>1690</v>
      </c>
      <c r="H659" s="39" t="s">
        <v>1670</v>
      </c>
      <c r="I659" s="35" t="s">
        <v>1691</v>
      </c>
      <c r="J659" s="57" t="s">
        <v>1692</v>
      </c>
      <c r="K659" s="6" t="s">
        <v>1693</v>
      </c>
    </row>
    <row r="660" spans="1:11" ht="14.5" x14ac:dyDescent="0.3">
      <c r="A660" s="40">
        <v>7260</v>
      </c>
      <c r="B660" s="37">
        <v>1726001</v>
      </c>
      <c r="C660" s="37"/>
      <c r="D660" s="35" t="s">
        <v>768</v>
      </c>
      <c r="E660" s="38" t="s">
        <v>2</v>
      </c>
      <c r="F660" s="38" t="s">
        <v>336</v>
      </c>
      <c r="G660" s="38" t="s">
        <v>336</v>
      </c>
      <c r="H660" s="39" t="s">
        <v>1670</v>
      </c>
      <c r="I660" s="35" t="s">
        <v>12</v>
      </c>
      <c r="J660" s="56" t="s">
        <v>1681</v>
      </c>
      <c r="K660" s="35" t="s">
        <v>1682</v>
      </c>
    </row>
    <row r="661" spans="1:11" ht="14.5" x14ac:dyDescent="0.35">
      <c r="A661" s="36">
        <v>7356</v>
      </c>
      <c r="B661" s="37">
        <v>1735601</v>
      </c>
      <c r="C661" s="37"/>
      <c r="D661" s="35" t="s">
        <v>1644</v>
      </c>
      <c r="E661" s="38" t="s">
        <v>2</v>
      </c>
      <c r="F661" s="38" t="s">
        <v>307</v>
      </c>
      <c r="G661" s="38" t="s">
        <v>336</v>
      </c>
      <c r="H661" s="39" t="s">
        <v>1670</v>
      </c>
      <c r="I661" s="35" t="s">
        <v>11</v>
      </c>
      <c r="J661" s="57" t="s">
        <v>1674</v>
      </c>
      <c r="K661" s="35" t="s">
        <v>1675</v>
      </c>
    </row>
    <row r="662" spans="1:11" ht="14.5" x14ac:dyDescent="0.35">
      <c r="A662" s="36">
        <v>8886</v>
      </c>
      <c r="B662" s="37">
        <v>1888601</v>
      </c>
      <c r="C662" s="37"/>
      <c r="D662" s="35" t="s">
        <v>1401</v>
      </c>
      <c r="E662" s="38" t="s">
        <v>47</v>
      </c>
      <c r="F662" s="38" t="s">
        <v>295</v>
      </c>
      <c r="G662" s="38" t="s">
        <v>295</v>
      </c>
      <c r="H662" s="39" t="s">
        <v>1695</v>
      </c>
      <c r="I662" s="35" t="s">
        <v>20</v>
      </c>
      <c r="J662" s="56" t="s">
        <v>1686</v>
      </c>
      <c r="K662" s="35" t="s">
        <v>1687</v>
      </c>
    </row>
    <row r="663" spans="1:11" ht="14.5" x14ac:dyDescent="0.35">
      <c r="A663" s="36">
        <v>7567</v>
      </c>
      <c r="B663" s="37">
        <v>1756701</v>
      </c>
      <c r="C663" s="37"/>
      <c r="D663" s="35" t="s">
        <v>272</v>
      </c>
      <c r="E663" s="38" t="s">
        <v>15</v>
      </c>
      <c r="F663" s="38" t="s">
        <v>66</v>
      </c>
      <c r="G663" s="38" t="s">
        <v>66</v>
      </c>
      <c r="H663" s="39" t="s">
        <v>1695</v>
      </c>
      <c r="I663" s="35" t="s">
        <v>10</v>
      </c>
      <c r="J663" s="56" t="s">
        <v>1671</v>
      </c>
      <c r="K663" s="35" t="s">
        <v>1672</v>
      </c>
    </row>
    <row r="664" spans="1:11" ht="14.5" x14ac:dyDescent="0.35">
      <c r="A664" s="36">
        <v>7566</v>
      </c>
      <c r="B664" s="37">
        <v>1756601</v>
      </c>
      <c r="C664" s="37"/>
      <c r="D664" s="35" t="s">
        <v>274</v>
      </c>
      <c r="E664" s="38" t="s">
        <v>15</v>
      </c>
      <c r="F664" s="38" t="s">
        <v>66</v>
      </c>
      <c r="G664" s="38" t="s">
        <v>66</v>
      </c>
      <c r="H664" s="39" t="s">
        <v>1695</v>
      </c>
      <c r="I664" s="35" t="s">
        <v>10</v>
      </c>
      <c r="J664" s="56" t="s">
        <v>1671</v>
      </c>
      <c r="K664" s="35" t="s">
        <v>1672</v>
      </c>
    </row>
    <row r="665" spans="1:11" ht="14.5" x14ac:dyDescent="0.3">
      <c r="A665" s="43">
        <v>8883</v>
      </c>
      <c r="B665" s="37">
        <v>1888301</v>
      </c>
      <c r="C665" s="37"/>
      <c r="D665" s="35" t="s">
        <v>524</v>
      </c>
      <c r="E665" s="38" t="s">
        <v>29</v>
      </c>
      <c r="F665" s="38" t="s">
        <v>303</v>
      </c>
      <c r="G665" s="38" t="s">
        <v>1690</v>
      </c>
      <c r="H665" s="39" t="s">
        <v>1695</v>
      </c>
      <c r="I665" s="35" t="s">
        <v>23</v>
      </c>
      <c r="J665" s="56" t="s">
        <v>1684</v>
      </c>
      <c r="K665" s="35" t="s">
        <v>1685</v>
      </c>
    </row>
    <row r="666" spans="1:11" ht="14.5" x14ac:dyDescent="0.35">
      <c r="A666" s="37">
        <v>7384</v>
      </c>
      <c r="B666" s="37">
        <v>1738401</v>
      </c>
      <c r="C666" s="37"/>
      <c r="D666" s="35" t="s">
        <v>968</v>
      </c>
      <c r="E666" s="38" t="s">
        <v>2</v>
      </c>
      <c r="F666" s="38" t="s">
        <v>357</v>
      </c>
      <c r="G666" s="38" t="s">
        <v>1690</v>
      </c>
      <c r="H666" s="39" t="s">
        <v>1670</v>
      </c>
      <c r="I666" s="35" t="s">
        <v>1677</v>
      </c>
      <c r="J666" s="57" t="s">
        <v>1678</v>
      </c>
      <c r="K666" s="35" t="s">
        <v>1679</v>
      </c>
    </row>
    <row r="667" spans="1:11" ht="14.5" x14ac:dyDescent="0.35">
      <c r="A667" s="36">
        <v>8898</v>
      </c>
      <c r="B667" s="37">
        <v>1889801</v>
      </c>
      <c r="C667" s="37"/>
      <c r="D667" s="35" t="s">
        <v>1189</v>
      </c>
      <c r="E667" s="38" t="s">
        <v>15</v>
      </c>
      <c r="F667" s="38" t="s">
        <v>303</v>
      </c>
      <c r="G667" s="38" t="s">
        <v>1690</v>
      </c>
      <c r="H667" s="39" t="s">
        <v>1695</v>
      </c>
      <c r="I667" s="35" t="s">
        <v>1691</v>
      </c>
      <c r="J667" s="57" t="s">
        <v>1692</v>
      </c>
      <c r="K667" s="6" t="s">
        <v>1693</v>
      </c>
    </row>
    <row r="668" spans="1:11" ht="14.5" x14ac:dyDescent="0.35">
      <c r="A668" s="37">
        <v>7895</v>
      </c>
      <c r="B668" s="37">
        <v>1789501</v>
      </c>
      <c r="C668" s="37"/>
      <c r="D668" s="35" t="s">
        <v>970</v>
      </c>
      <c r="E668" s="38" t="s">
        <v>25</v>
      </c>
      <c r="F668" s="45" t="s">
        <v>357</v>
      </c>
      <c r="G668" s="45" t="s">
        <v>1690</v>
      </c>
      <c r="H668" s="39" t="s">
        <v>1683</v>
      </c>
      <c r="I668" s="35" t="s">
        <v>1677</v>
      </c>
      <c r="J668" s="57" t="s">
        <v>1678</v>
      </c>
      <c r="K668" s="35" t="s">
        <v>1679</v>
      </c>
    </row>
    <row r="669" spans="1:11" ht="14.5" x14ac:dyDescent="0.35">
      <c r="A669" s="36">
        <v>7397</v>
      </c>
      <c r="B669" s="37">
        <v>1739701</v>
      </c>
      <c r="C669" s="37"/>
      <c r="D669" s="35" t="s">
        <v>1403</v>
      </c>
      <c r="E669" s="38" t="s">
        <v>2</v>
      </c>
      <c r="F669" s="38" t="s">
        <v>295</v>
      </c>
      <c r="G669" s="38" t="s">
        <v>295</v>
      </c>
      <c r="H669" s="39" t="s">
        <v>1670</v>
      </c>
      <c r="I669" s="35" t="s">
        <v>20</v>
      </c>
      <c r="J669" s="56" t="s">
        <v>1686</v>
      </c>
      <c r="K669" s="35" t="s">
        <v>1687</v>
      </c>
    </row>
    <row r="670" spans="1:11" ht="14.5" x14ac:dyDescent="0.35">
      <c r="A670" s="36">
        <v>7419</v>
      </c>
      <c r="B670" s="37">
        <v>1741901</v>
      </c>
      <c r="C670" s="37"/>
      <c r="D670" s="35" t="s">
        <v>276</v>
      </c>
      <c r="E670" s="38" t="s">
        <v>2</v>
      </c>
      <c r="F670" s="38" t="s">
        <v>66</v>
      </c>
      <c r="G670" s="38" t="s">
        <v>66</v>
      </c>
      <c r="H670" s="39" t="s">
        <v>1676</v>
      </c>
      <c r="I670" s="35" t="s">
        <v>10</v>
      </c>
      <c r="J670" s="56" t="s">
        <v>1671</v>
      </c>
      <c r="K670" s="35" t="s">
        <v>1672</v>
      </c>
    </row>
    <row r="671" spans="1:11" ht="14.5" x14ac:dyDescent="0.35">
      <c r="A671" s="42">
        <v>7422</v>
      </c>
      <c r="B671" s="37">
        <v>1742201</v>
      </c>
      <c r="C671" s="37"/>
      <c r="D671" s="35" t="s">
        <v>1191</v>
      </c>
      <c r="E671" s="38" t="s">
        <v>13</v>
      </c>
      <c r="F671" s="38" t="s">
        <v>303</v>
      </c>
      <c r="G671" s="38" t="s">
        <v>1690</v>
      </c>
      <c r="H671" s="39" t="s">
        <v>1670</v>
      </c>
      <c r="I671" s="35" t="s">
        <v>1691</v>
      </c>
      <c r="J671" s="57" t="s">
        <v>1692</v>
      </c>
      <c r="K671" s="6" t="s">
        <v>1693</v>
      </c>
    </row>
    <row r="672" spans="1:11" ht="14.5" x14ac:dyDescent="0.35">
      <c r="A672" s="36">
        <v>7425</v>
      </c>
      <c r="B672" s="37">
        <v>1742501</v>
      </c>
      <c r="C672" s="37"/>
      <c r="D672" s="35" t="s">
        <v>531</v>
      </c>
      <c r="E672" s="38" t="s">
        <v>2</v>
      </c>
      <c r="F672" s="38" t="s">
        <v>295</v>
      </c>
      <c r="G672" s="38" t="s">
        <v>295</v>
      </c>
      <c r="H672" s="39" t="s">
        <v>1670</v>
      </c>
      <c r="I672" s="35" t="s">
        <v>1677</v>
      </c>
      <c r="J672" s="57" t="s">
        <v>1678</v>
      </c>
      <c r="K672" s="35" t="s">
        <v>1679</v>
      </c>
    </row>
    <row r="673" spans="1:11" ht="14.5" x14ac:dyDescent="0.35">
      <c r="A673" s="37">
        <v>7438</v>
      </c>
      <c r="B673" s="37">
        <v>1743801</v>
      </c>
      <c r="C673" s="37"/>
      <c r="D673" s="35" t="s">
        <v>972</v>
      </c>
      <c r="E673" s="38" t="s">
        <v>2</v>
      </c>
      <c r="F673" s="38" t="s">
        <v>357</v>
      </c>
      <c r="G673" s="38" t="s">
        <v>1690</v>
      </c>
      <c r="H673" s="39" t="s">
        <v>1670</v>
      </c>
      <c r="I673" s="35" t="s">
        <v>1677</v>
      </c>
      <c r="J673" s="57" t="s">
        <v>1678</v>
      </c>
      <c r="K673" s="35" t="s">
        <v>1679</v>
      </c>
    </row>
    <row r="674" spans="1:11" ht="14.5" x14ac:dyDescent="0.35">
      <c r="A674" s="37">
        <v>8434</v>
      </c>
      <c r="B674" s="37">
        <v>1843401</v>
      </c>
      <c r="C674" s="37"/>
      <c r="D674" s="35" t="s">
        <v>974</v>
      </c>
      <c r="E674" s="38" t="s">
        <v>3</v>
      </c>
      <c r="F674" s="38" t="s">
        <v>357</v>
      </c>
      <c r="G674" s="38" t="s">
        <v>1690</v>
      </c>
      <c r="H674" s="39" t="s">
        <v>1694</v>
      </c>
      <c r="I674" s="35" t="s">
        <v>1677</v>
      </c>
      <c r="J674" s="57" t="s">
        <v>1678</v>
      </c>
      <c r="K674" s="35" t="s">
        <v>1679</v>
      </c>
    </row>
    <row r="675" spans="1:11" ht="14.5" x14ac:dyDescent="0.35">
      <c r="A675" s="37">
        <v>8893</v>
      </c>
      <c r="B675" s="37">
        <v>1889301</v>
      </c>
      <c r="C675" s="37"/>
      <c r="D675" s="35" t="s">
        <v>976</v>
      </c>
      <c r="E675" s="38" t="s">
        <v>15</v>
      </c>
      <c r="F675" s="38" t="s">
        <v>357</v>
      </c>
      <c r="G675" s="38" t="s">
        <v>1690</v>
      </c>
      <c r="H675" s="39" t="s">
        <v>1695</v>
      </c>
      <c r="I675" s="35" t="s">
        <v>1677</v>
      </c>
      <c r="J675" s="57" t="s">
        <v>1678</v>
      </c>
      <c r="K675" s="35" t="s">
        <v>1679</v>
      </c>
    </row>
    <row r="676" spans="1:11" ht="14.5" x14ac:dyDescent="0.35">
      <c r="A676" s="42">
        <v>7411</v>
      </c>
      <c r="B676" s="37">
        <v>1741101</v>
      </c>
      <c r="C676" s="37"/>
      <c r="D676" s="35" t="s">
        <v>1193</v>
      </c>
      <c r="E676" s="38" t="s">
        <v>2</v>
      </c>
      <c r="F676" s="38" t="s">
        <v>303</v>
      </c>
      <c r="G676" s="38" t="s">
        <v>1690</v>
      </c>
      <c r="H676" s="39" t="s">
        <v>1670</v>
      </c>
      <c r="I676" s="35" t="s">
        <v>1691</v>
      </c>
      <c r="J676" s="57" t="s">
        <v>1692</v>
      </c>
      <c r="K676" s="6" t="s">
        <v>1693</v>
      </c>
    </row>
    <row r="677" spans="1:11" ht="14.5" x14ac:dyDescent="0.35">
      <c r="A677" s="37">
        <v>7466</v>
      </c>
      <c r="B677" s="37">
        <v>1746601</v>
      </c>
      <c r="C677" s="37"/>
      <c r="D677" s="35" t="s">
        <v>978</v>
      </c>
      <c r="E677" s="38" t="s">
        <v>2</v>
      </c>
      <c r="F677" s="38" t="s">
        <v>357</v>
      </c>
      <c r="G677" s="38" t="s">
        <v>1690</v>
      </c>
      <c r="H677" s="39" t="s">
        <v>1670</v>
      </c>
      <c r="I677" s="35" t="s">
        <v>1677</v>
      </c>
      <c r="J677" s="57" t="s">
        <v>1678</v>
      </c>
      <c r="K677" s="35" t="s">
        <v>1679</v>
      </c>
    </row>
    <row r="678" spans="1:11" ht="14.5" x14ac:dyDescent="0.3">
      <c r="A678" s="43">
        <v>7370</v>
      </c>
      <c r="B678" s="37">
        <v>1737001</v>
      </c>
      <c r="C678" s="37"/>
      <c r="D678" s="35" t="s">
        <v>529</v>
      </c>
      <c r="E678" s="38" t="s">
        <v>1701</v>
      </c>
      <c r="F678" s="38" t="s">
        <v>336</v>
      </c>
      <c r="G678" s="38" t="s">
        <v>336</v>
      </c>
      <c r="H678" s="39" t="s">
        <v>1697</v>
      </c>
      <c r="I678" s="35" t="s">
        <v>23</v>
      </c>
      <c r="J678" s="56" t="s">
        <v>1684</v>
      </c>
      <c r="K678" s="35" t="s">
        <v>1685</v>
      </c>
    </row>
    <row r="679" spans="1:11" ht="14.5" x14ac:dyDescent="0.35">
      <c r="A679" s="36">
        <v>8907</v>
      </c>
      <c r="B679" s="37">
        <v>1890701</v>
      </c>
      <c r="C679" s="37"/>
      <c r="D679" s="35" t="s">
        <v>1406</v>
      </c>
      <c r="E679" s="38" t="s">
        <v>15</v>
      </c>
      <c r="F679" s="38" t="s">
        <v>295</v>
      </c>
      <c r="G679" s="38" t="s">
        <v>295</v>
      </c>
      <c r="H679" s="39" t="s">
        <v>1695</v>
      </c>
      <c r="I679" s="35" t="s">
        <v>20</v>
      </c>
      <c r="J679" s="56" t="s">
        <v>1686</v>
      </c>
      <c r="K679" s="35" t="s">
        <v>1687</v>
      </c>
    </row>
    <row r="680" spans="1:11" ht="14.5" x14ac:dyDescent="0.35">
      <c r="A680" s="37">
        <v>8914</v>
      </c>
      <c r="B680" s="37">
        <v>1891401</v>
      </c>
      <c r="C680" s="37"/>
      <c r="D680" s="35" t="s">
        <v>980</v>
      </c>
      <c r="E680" s="38" t="s">
        <v>15</v>
      </c>
      <c r="F680" s="38" t="s">
        <v>357</v>
      </c>
      <c r="G680" s="38" t="s">
        <v>1690</v>
      </c>
      <c r="H680" s="39" t="s">
        <v>1695</v>
      </c>
      <c r="I680" s="35" t="s">
        <v>1677</v>
      </c>
      <c r="J680" s="57" t="s">
        <v>1678</v>
      </c>
      <c r="K680" s="35" t="s">
        <v>1679</v>
      </c>
    </row>
    <row r="681" spans="1:11" ht="14.5" x14ac:dyDescent="0.35">
      <c r="A681" s="36">
        <v>7479</v>
      </c>
      <c r="B681" s="37">
        <v>1747901</v>
      </c>
      <c r="C681" s="37"/>
      <c r="D681" s="35" t="s">
        <v>1646</v>
      </c>
      <c r="E681" s="38" t="s">
        <v>2</v>
      </c>
      <c r="F681" s="38" t="s">
        <v>307</v>
      </c>
      <c r="G681" s="38" t="s">
        <v>66</v>
      </c>
      <c r="H681" s="39" t="s">
        <v>1670</v>
      </c>
      <c r="I681" s="35" t="s">
        <v>11</v>
      </c>
      <c r="J681" s="57" t="s">
        <v>1674</v>
      </c>
      <c r="K681" s="35" t="s">
        <v>1675</v>
      </c>
    </row>
    <row r="682" spans="1:11" ht="14.5" x14ac:dyDescent="0.3">
      <c r="A682" s="40">
        <v>7493</v>
      </c>
      <c r="B682" s="37">
        <v>1749301</v>
      </c>
      <c r="C682" s="37"/>
      <c r="D682" s="35" t="s">
        <v>770</v>
      </c>
      <c r="E682" s="38" t="s">
        <v>2</v>
      </c>
      <c r="F682" s="38" t="s">
        <v>336</v>
      </c>
      <c r="G682" s="38" t="s">
        <v>336</v>
      </c>
      <c r="H682" s="39" t="s">
        <v>1676</v>
      </c>
      <c r="I682" s="35" t="s">
        <v>12</v>
      </c>
      <c r="J682" s="56" t="s">
        <v>1681</v>
      </c>
      <c r="K682" s="35" t="s">
        <v>1682</v>
      </c>
    </row>
    <row r="683" spans="1:11" ht="14.5" x14ac:dyDescent="0.3">
      <c r="A683" s="40">
        <v>7507</v>
      </c>
      <c r="B683" s="37">
        <v>1750701</v>
      </c>
      <c r="C683" s="37"/>
      <c r="D683" s="35" t="s">
        <v>772</v>
      </c>
      <c r="E683" s="38" t="s">
        <v>2</v>
      </c>
      <c r="F683" s="38" t="s">
        <v>336</v>
      </c>
      <c r="G683" s="38" t="s">
        <v>336</v>
      </c>
      <c r="H683" s="39" t="s">
        <v>1670</v>
      </c>
      <c r="I683" s="35" t="s">
        <v>12</v>
      </c>
      <c r="J683" s="56" t="s">
        <v>1681</v>
      </c>
      <c r="K683" s="35" t="s">
        <v>1682</v>
      </c>
    </row>
    <row r="684" spans="1:11" ht="14.5" x14ac:dyDescent="0.35">
      <c r="A684" s="37">
        <v>7521</v>
      </c>
      <c r="B684" s="37">
        <v>1752101</v>
      </c>
      <c r="C684" s="37"/>
      <c r="D684" s="35" t="s">
        <v>982</v>
      </c>
      <c r="E684" s="38" t="s">
        <v>2</v>
      </c>
      <c r="F684" s="38" t="s">
        <v>357</v>
      </c>
      <c r="G684" s="38" t="s">
        <v>1690</v>
      </c>
      <c r="H684" s="39" t="s">
        <v>1670</v>
      </c>
      <c r="I684" s="35" t="s">
        <v>1677</v>
      </c>
      <c r="J684" s="57" t="s">
        <v>1678</v>
      </c>
      <c r="K684" s="35" t="s">
        <v>1679</v>
      </c>
    </row>
    <row r="685" spans="1:11" ht="14.5" x14ac:dyDescent="0.35">
      <c r="A685" s="36">
        <v>7534</v>
      </c>
      <c r="B685" s="37">
        <v>1753401</v>
      </c>
      <c r="C685" s="37"/>
      <c r="D685" s="35" t="s">
        <v>535</v>
      </c>
      <c r="E685" s="38" t="s">
        <v>2</v>
      </c>
      <c r="F685" s="38" t="s">
        <v>295</v>
      </c>
      <c r="G685" s="38" t="s">
        <v>295</v>
      </c>
      <c r="H685" s="39" t="s">
        <v>1676</v>
      </c>
      <c r="I685" s="35" t="s">
        <v>1677</v>
      </c>
      <c r="J685" s="57" t="s">
        <v>1678</v>
      </c>
      <c r="K685" s="35" t="s">
        <v>1679</v>
      </c>
    </row>
    <row r="686" spans="1:11" ht="14.5" x14ac:dyDescent="0.35">
      <c r="A686" s="37">
        <v>7548</v>
      </c>
      <c r="B686" s="37">
        <v>1754801</v>
      </c>
      <c r="C686" s="37"/>
      <c r="D686" s="35" t="s">
        <v>984</v>
      </c>
      <c r="E686" s="38" t="s">
        <v>28</v>
      </c>
      <c r="F686" s="38" t="s">
        <v>357</v>
      </c>
      <c r="G686" s="38" t="s">
        <v>1690</v>
      </c>
      <c r="H686" s="39" t="s">
        <v>1697</v>
      </c>
      <c r="I686" s="35" t="s">
        <v>1677</v>
      </c>
      <c r="J686" s="57" t="s">
        <v>1678</v>
      </c>
      <c r="K686" s="35" t="s">
        <v>1679</v>
      </c>
    </row>
    <row r="687" spans="1:11" ht="14.5" x14ac:dyDescent="0.35">
      <c r="A687" s="42">
        <v>7562</v>
      </c>
      <c r="B687" s="37">
        <v>1756201</v>
      </c>
      <c r="C687" s="37"/>
      <c r="D687" s="35" t="s">
        <v>1195</v>
      </c>
      <c r="E687" s="38" t="s">
        <v>2</v>
      </c>
      <c r="F687" s="38" t="s">
        <v>303</v>
      </c>
      <c r="G687" s="38" t="s">
        <v>1690</v>
      </c>
      <c r="H687" s="39" t="s">
        <v>1670</v>
      </c>
      <c r="I687" s="35" t="s">
        <v>1691</v>
      </c>
      <c r="J687" s="57" t="s">
        <v>1692</v>
      </c>
      <c r="K687" s="6" t="s">
        <v>1693</v>
      </c>
    </row>
    <row r="688" spans="1:11" ht="14.5" x14ac:dyDescent="0.35">
      <c r="A688" s="41">
        <v>8462</v>
      </c>
      <c r="B688" s="37">
        <v>1846201</v>
      </c>
      <c r="C688" s="37"/>
      <c r="D688" s="35" t="s">
        <v>1648</v>
      </c>
      <c r="E688" s="38" t="s">
        <v>3</v>
      </c>
      <c r="F688" s="38" t="s">
        <v>307</v>
      </c>
      <c r="G688" s="38" t="s">
        <v>336</v>
      </c>
      <c r="H688" s="39" t="s">
        <v>1694</v>
      </c>
      <c r="I688" s="35" t="s">
        <v>11</v>
      </c>
      <c r="J688" s="57" t="s">
        <v>1674</v>
      </c>
      <c r="K688" s="35" t="s">
        <v>1675</v>
      </c>
    </row>
    <row r="689" spans="1:11" ht="14.5" x14ac:dyDescent="0.35">
      <c r="A689" s="36">
        <v>7575</v>
      </c>
      <c r="B689" s="37">
        <v>1757501</v>
      </c>
      <c r="C689" s="37"/>
      <c r="D689" s="35" t="s">
        <v>1408</v>
      </c>
      <c r="E689" s="38" t="s">
        <v>2</v>
      </c>
      <c r="F689" s="38" t="s">
        <v>295</v>
      </c>
      <c r="G689" s="38" t="s">
        <v>295</v>
      </c>
      <c r="H689" s="39" t="s">
        <v>1670</v>
      </c>
      <c r="I689" s="35" t="s">
        <v>20</v>
      </c>
      <c r="J689" s="56" t="s">
        <v>1686</v>
      </c>
      <c r="K689" s="35" t="s">
        <v>1687</v>
      </c>
    </row>
    <row r="690" spans="1:11" ht="14.5" x14ac:dyDescent="0.35">
      <c r="A690" s="37">
        <v>7400</v>
      </c>
      <c r="B690" s="37">
        <v>1740001</v>
      </c>
      <c r="C690" s="37"/>
      <c r="D690" s="35" t="s">
        <v>986</v>
      </c>
      <c r="E690" s="38" t="s">
        <v>2</v>
      </c>
      <c r="F690" s="38" t="s">
        <v>357</v>
      </c>
      <c r="G690" s="38" t="s">
        <v>1690</v>
      </c>
      <c r="H690" s="39" t="s">
        <v>1670</v>
      </c>
      <c r="I690" s="35" t="s">
        <v>1677</v>
      </c>
      <c r="J690" s="57" t="s">
        <v>1678</v>
      </c>
      <c r="K690" s="35" t="s">
        <v>1679</v>
      </c>
    </row>
    <row r="691" spans="1:11" ht="14.5" x14ac:dyDescent="0.35">
      <c r="A691" s="37">
        <v>8117</v>
      </c>
      <c r="B691" s="37">
        <v>1811701</v>
      </c>
      <c r="C691" s="37"/>
      <c r="D691" s="35" t="s">
        <v>988</v>
      </c>
      <c r="E691" s="38" t="s">
        <v>3</v>
      </c>
      <c r="F691" s="38" t="s">
        <v>357</v>
      </c>
      <c r="G691" s="38" t="s">
        <v>1690</v>
      </c>
      <c r="H691" s="39" t="s">
        <v>1694</v>
      </c>
      <c r="I691" s="35" t="s">
        <v>1677</v>
      </c>
      <c r="J691" s="57" t="s">
        <v>1678</v>
      </c>
      <c r="K691" s="35" t="s">
        <v>1679</v>
      </c>
    </row>
    <row r="692" spans="1:11" ht="14.5" x14ac:dyDescent="0.35">
      <c r="A692" s="36">
        <v>7589</v>
      </c>
      <c r="B692" s="37">
        <v>1758901</v>
      </c>
      <c r="C692" s="37"/>
      <c r="D692" s="35" t="s">
        <v>1650</v>
      </c>
      <c r="E692" s="38" t="s">
        <v>2</v>
      </c>
      <c r="F692" s="38" t="s">
        <v>307</v>
      </c>
      <c r="G692" s="38" t="s">
        <v>336</v>
      </c>
      <c r="H692" s="39" t="s">
        <v>1670</v>
      </c>
      <c r="I692" s="35" t="s">
        <v>11</v>
      </c>
      <c r="J692" s="57" t="s">
        <v>1674</v>
      </c>
      <c r="K692" s="35" t="s">
        <v>1675</v>
      </c>
    </row>
    <row r="693" spans="1:11" ht="14.5" x14ac:dyDescent="0.35">
      <c r="A693" s="36">
        <v>7603</v>
      </c>
      <c r="B693" s="37">
        <v>1760301</v>
      </c>
      <c r="C693" s="37"/>
      <c r="D693" s="35" t="s">
        <v>1410</v>
      </c>
      <c r="E693" s="38" t="s">
        <v>2</v>
      </c>
      <c r="F693" s="38" t="s">
        <v>295</v>
      </c>
      <c r="G693" s="38" t="s">
        <v>295</v>
      </c>
      <c r="H693" s="39" t="s">
        <v>1670</v>
      </c>
      <c r="I693" s="35" t="s">
        <v>20</v>
      </c>
      <c r="J693" s="56" t="s">
        <v>1686</v>
      </c>
      <c r="K693" s="35" t="s">
        <v>1687</v>
      </c>
    </row>
    <row r="694" spans="1:11" ht="14.5" x14ac:dyDescent="0.3">
      <c r="A694" s="40">
        <v>4640</v>
      </c>
      <c r="B694" s="37">
        <v>1464001</v>
      </c>
      <c r="C694" s="37"/>
      <c r="D694" s="35" t="s">
        <v>774</v>
      </c>
      <c r="E694" s="38" t="s">
        <v>2</v>
      </c>
      <c r="F694" s="38" t="s">
        <v>336</v>
      </c>
      <c r="G694" s="38" t="s">
        <v>336</v>
      </c>
      <c r="H694" s="39" t="s">
        <v>1670</v>
      </c>
      <c r="I694" s="35" t="s">
        <v>12</v>
      </c>
      <c r="J694" s="56" t="s">
        <v>1681</v>
      </c>
      <c r="K694" s="35" t="s">
        <v>1682</v>
      </c>
    </row>
    <row r="695" spans="1:11" ht="14.5" x14ac:dyDescent="0.3">
      <c r="A695" s="37">
        <v>9462</v>
      </c>
      <c r="B695" s="37">
        <v>1946201</v>
      </c>
      <c r="C695" s="37"/>
      <c r="D695" s="35" t="s">
        <v>533</v>
      </c>
      <c r="E695" s="38" t="s">
        <v>24</v>
      </c>
      <c r="F695" s="38" t="s">
        <v>385</v>
      </c>
      <c r="G695" s="38" t="s">
        <v>385</v>
      </c>
      <c r="H695" s="39" t="s">
        <v>385</v>
      </c>
      <c r="I695" s="35" t="s">
        <v>23</v>
      </c>
      <c r="J695" s="56" t="s">
        <v>1684</v>
      </c>
      <c r="K695" s="35" t="s">
        <v>1685</v>
      </c>
    </row>
    <row r="696" spans="1:11" ht="14.5" x14ac:dyDescent="0.35">
      <c r="A696" s="36">
        <v>7616</v>
      </c>
      <c r="B696" s="37">
        <v>1761601</v>
      </c>
      <c r="C696" s="37"/>
      <c r="D696" s="35" t="s">
        <v>1412</v>
      </c>
      <c r="E696" s="38" t="s">
        <v>2</v>
      </c>
      <c r="F696" s="38" t="s">
        <v>295</v>
      </c>
      <c r="G696" s="38" t="s">
        <v>295</v>
      </c>
      <c r="H696" s="39" t="s">
        <v>1670</v>
      </c>
      <c r="I696" s="35" t="s">
        <v>20</v>
      </c>
      <c r="J696" s="56" t="s">
        <v>1686</v>
      </c>
      <c r="K696" s="35" t="s">
        <v>1687</v>
      </c>
    </row>
    <row r="697" spans="1:11" ht="14.5" x14ac:dyDescent="0.35">
      <c r="A697" s="36">
        <v>7630</v>
      </c>
      <c r="B697" s="37">
        <v>1763001</v>
      </c>
      <c r="C697" s="37"/>
      <c r="D697" s="35" t="s">
        <v>278</v>
      </c>
      <c r="E697" s="38" t="s">
        <v>2</v>
      </c>
      <c r="F697" s="38" t="s">
        <v>66</v>
      </c>
      <c r="G697" s="38" t="s">
        <v>66</v>
      </c>
      <c r="H697" s="39" t="s">
        <v>1696</v>
      </c>
      <c r="I697" s="35" t="s">
        <v>10</v>
      </c>
      <c r="J697" s="56" t="s">
        <v>1671</v>
      </c>
      <c r="K697" s="35" t="s">
        <v>1672</v>
      </c>
    </row>
    <row r="698" spans="1:11" ht="14.5" x14ac:dyDescent="0.35">
      <c r="A698" s="36">
        <v>8928</v>
      </c>
      <c r="B698" s="37">
        <v>1892801</v>
      </c>
      <c r="C698" s="37"/>
      <c r="D698" s="35" t="s">
        <v>1414</v>
      </c>
      <c r="E698" s="38" t="s">
        <v>15</v>
      </c>
      <c r="F698" s="38" t="s">
        <v>295</v>
      </c>
      <c r="G698" s="38" t="s">
        <v>66</v>
      </c>
      <c r="H698" s="39" t="s">
        <v>1695</v>
      </c>
      <c r="I698" s="35" t="s">
        <v>10</v>
      </c>
      <c r="J698" s="56" t="s">
        <v>1671</v>
      </c>
      <c r="K698" s="35" t="s">
        <v>1672</v>
      </c>
    </row>
    <row r="699" spans="1:11" ht="14.5" x14ac:dyDescent="0.3">
      <c r="A699" s="37">
        <v>8390</v>
      </c>
      <c r="B699" s="37">
        <v>1839001</v>
      </c>
      <c r="C699" s="37">
        <v>1518639</v>
      </c>
      <c r="D699" s="35" t="s">
        <v>537</v>
      </c>
      <c r="E699" s="38" t="s">
        <v>3</v>
      </c>
      <c r="F699" s="38" t="s">
        <v>336</v>
      </c>
      <c r="G699" s="38" t="s">
        <v>336</v>
      </c>
      <c r="H699" s="39" t="s">
        <v>1694</v>
      </c>
      <c r="I699" s="35" t="s">
        <v>23</v>
      </c>
      <c r="J699" s="56" t="s">
        <v>1684</v>
      </c>
      <c r="K699" s="35" t="s">
        <v>1685</v>
      </c>
    </row>
    <row r="700" spans="1:11" ht="14.5" x14ac:dyDescent="0.35">
      <c r="A700" s="36">
        <v>8481</v>
      </c>
      <c r="B700" s="37">
        <v>1848101</v>
      </c>
      <c r="C700" s="37"/>
      <c r="D700" s="35" t="s">
        <v>1416</v>
      </c>
      <c r="E700" s="38" t="s">
        <v>3</v>
      </c>
      <c r="F700" s="38" t="s">
        <v>295</v>
      </c>
      <c r="G700" s="38" t="s">
        <v>295</v>
      </c>
      <c r="H700" s="39" t="s">
        <v>1694</v>
      </c>
      <c r="I700" s="35" t="s">
        <v>20</v>
      </c>
      <c r="J700" s="56" t="s">
        <v>1686</v>
      </c>
      <c r="K700" s="35" t="s">
        <v>1687</v>
      </c>
    </row>
    <row r="701" spans="1:11" ht="14.5" x14ac:dyDescent="0.35">
      <c r="A701" s="36">
        <v>7151</v>
      </c>
      <c r="B701" s="37">
        <v>1715101</v>
      </c>
      <c r="C701" s="37"/>
      <c r="D701" s="35" t="s">
        <v>1652</v>
      </c>
      <c r="E701" s="38" t="s">
        <v>2</v>
      </c>
      <c r="F701" s="38" t="s">
        <v>307</v>
      </c>
      <c r="G701" s="38" t="s">
        <v>66</v>
      </c>
      <c r="H701" s="39" t="s">
        <v>1670</v>
      </c>
      <c r="I701" s="35" t="s">
        <v>11</v>
      </c>
      <c r="J701" s="57" t="s">
        <v>1674</v>
      </c>
      <c r="K701" s="35" t="s">
        <v>1675</v>
      </c>
    </row>
    <row r="702" spans="1:11" ht="14.5" x14ac:dyDescent="0.35">
      <c r="A702" s="36">
        <v>7634</v>
      </c>
      <c r="B702" s="37">
        <v>1763401</v>
      </c>
      <c r="C702" s="37"/>
      <c r="D702" s="35" t="s">
        <v>280</v>
      </c>
      <c r="E702" s="38" t="s">
        <v>2</v>
      </c>
      <c r="F702" s="38" t="s">
        <v>66</v>
      </c>
      <c r="G702" s="38" t="s">
        <v>66</v>
      </c>
      <c r="H702" s="39" t="s">
        <v>1670</v>
      </c>
      <c r="I702" s="35" t="s">
        <v>11</v>
      </c>
      <c r="J702" s="57" t="s">
        <v>1674</v>
      </c>
      <c r="K702" s="35" t="s">
        <v>1675</v>
      </c>
    </row>
    <row r="703" spans="1:11" ht="14.5" x14ac:dyDescent="0.35">
      <c r="A703" s="42">
        <v>7637</v>
      </c>
      <c r="B703" s="37">
        <v>1763701</v>
      </c>
      <c r="C703" s="37"/>
      <c r="D703" s="35" t="s">
        <v>1197</v>
      </c>
      <c r="E703" s="38" t="s">
        <v>13</v>
      </c>
      <c r="F703" s="38" t="s">
        <v>303</v>
      </c>
      <c r="G703" s="38" t="s">
        <v>1690</v>
      </c>
      <c r="H703" s="39" t="s">
        <v>1670</v>
      </c>
      <c r="I703" s="35" t="s">
        <v>1691</v>
      </c>
      <c r="J703" s="57" t="s">
        <v>1692</v>
      </c>
      <c r="K703" s="6" t="s">
        <v>1693</v>
      </c>
    </row>
    <row r="704" spans="1:11" ht="14.5" x14ac:dyDescent="0.3">
      <c r="A704" s="50">
        <v>8943</v>
      </c>
      <c r="B704" s="37">
        <v>1894301</v>
      </c>
      <c r="C704" s="37"/>
      <c r="D704" s="35" t="s">
        <v>1418</v>
      </c>
      <c r="E704" s="38" t="s">
        <v>15</v>
      </c>
      <c r="F704" s="38" t="s">
        <v>295</v>
      </c>
      <c r="G704" s="38" t="s">
        <v>295</v>
      </c>
      <c r="H704" s="39" t="s">
        <v>1695</v>
      </c>
      <c r="I704" s="35" t="s">
        <v>20</v>
      </c>
      <c r="J704" s="56" t="s">
        <v>1686</v>
      </c>
      <c r="K704" s="35" t="s">
        <v>1687</v>
      </c>
    </row>
    <row r="705" spans="1:11" ht="14.5" x14ac:dyDescent="0.35">
      <c r="A705" s="41">
        <v>8748</v>
      </c>
      <c r="B705" s="37">
        <v>1874801</v>
      </c>
      <c r="C705" s="37"/>
      <c r="D705" s="35" t="s">
        <v>1654</v>
      </c>
      <c r="E705" s="38" t="s">
        <v>15</v>
      </c>
      <c r="F705" s="38" t="s">
        <v>307</v>
      </c>
      <c r="G705" s="38" t="s">
        <v>295</v>
      </c>
      <c r="H705" s="39" t="s">
        <v>1695</v>
      </c>
      <c r="I705" s="35" t="s">
        <v>11</v>
      </c>
      <c r="J705" s="57" t="s">
        <v>1674</v>
      </c>
      <c r="K705" s="35" t="s">
        <v>1675</v>
      </c>
    </row>
    <row r="706" spans="1:11" ht="14.5" x14ac:dyDescent="0.3">
      <c r="A706" s="50">
        <v>7644</v>
      </c>
      <c r="B706" s="37">
        <v>1764401</v>
      </c>
      <c r="C706" s="37"/>
      <c r="D706" s="35" t="s">
        <v>1420</v>
      </c>
      <c r="E706" s="38" t="s">
        <v>2</v>
      </c>
      <c r="F706" s="38" t="s">
        <v>295</v>
      </c>
      <c r="G706" s="38" t="s">
        <v>66</v>
      </c>
      <c r="H706" s="39" t="s">
        <v>1670</v>
      </c>
      <c r="I706" s="35" t="s">
        <v>20</v>
      </c>
      <c r="J706" s="56" t="s">
        <v>1686</v>
      </c>
      <c r="K706" s="35" t="s">
        <v>1687</v>
      </c>
    </row>
    <row r="707" spans="1:11" ht="14.5" x14ac:dyDescent="0.35">
      <c r="A707" s="36">
        <v>7649</v>
      </c>
      <c r="B707" s="37">
        <v>1764901</v>
      </c>
      <c r="C707" s="37"/>
      <c r="D707" s="35" t="s">
        <v>1422</v>
      </c>
      <c r="E707" s="38" t="s">
        <v>2</v>
      </c>
      <c r="F707" s="38" t="s">
        <v>295</v>
      </c>
      <c r="G707" s="38" t="s">
        <v>295</v>
      </c>
      <c r="H707" s="39" t="s">
        <v>1670</v>
      </c>
      <c r="I707" s="35" t="s">
        <v>20</v>
      </c>
      <c r="J707" s="56" t="s">
        <v>1686</v>
      </c>
      <c r="K707" s="35" t="s">
        <v>1687</v>
      </c>
    </row>
    <row r="708" spans="1:11" ht="14.5" x14ac:dyDescent="0.3">
      <c r="A708" s="37">
        <v>1685</v>
      </c>
      <c r="B708" s="37">
        <v>1168501</v>
      </c>
      <c r="C708" s="37"/>
      <c r="D708" s="35" t="s">
        <v>539</v>
      </c>
      <c r="E708" s="38" t="s">
        <v>39</v>
      </c>
      <c r="F708" s="38" t="s">
        <v>385</v>
      </c>
      <c r="G708" s="38" t="s">
        <v>385</v>
      </c>
      <c r="H708" s="39" t="s">
        <v>385</v>
      </c>
      <c r="I708" s="35" t="s">
        <v>23</v>
      </c>
      <c r="J708" s="56" t="s">
        <v>1684</v>
      </c>
      <c r="K708" s="35" t="s">
        <v>1685</v>
      </c>
    </row>
    <row r="709" spans="1:11" ht="14.5" x14ac:dyDescent="0.35">
      <c r="A709" s="36">
        <v>7654</v>
      </c>
      <c r="B709" s="37">
        <v>1765401</v>
      </c>
      <c r="C709" s="37"/>
      <c r="D709" s="35" t="s">
        <v>1656</v>
      </c>
      <c r="E709" s="38" t="s">
        <v>2</v>
      </c>
      <c r="F709" s="38" t="s">
        <v>307</v>
      </c>
      <c r="G709" s="38" t="s">
        <v>336</v>
      </c>
      <c r="H709" s="39" t="s">
        <v>1670</v>
      </c>
      <c r="I709" s="35" t="s">
        <v>11</v>
      </c>
      <c r="J709" s="57" t="s">
        <v>1674</v>
      </c>
      <c r="K709" s="35" t="s">
        <v>1675</v>
      </c>
    </row>
    <row r="710" spans="1:11" ht="14.5" x14ac:dyDescent="0.3">
      <c r="A710" s="50">
        <v>7671</v>
      </c>
      <c r="B710" s="37">
        <v>1767101</v>
      </c>
      <c r="C710" s="37"/>
      <c r="D710" s="35" t="s">
        <v>1425</v>
      </c>
      <c r="E710" s="38" t="s">
        <v>55</v>
      </c>
      <c r="F710" s="38" t="s">
        <v>295</v>
      </c>
      <c r="G710" s="38" t="s">
        <v>66</v>
      </c>
      <c r="H710" s="39" t="s">
        <v>1697</v>
      </c>
      <c r="I710" s="35" t="s">
        <v>20</v>
      </c>
      <c r="J710" s="56" t="s">
        <v>1686</v>
      </c>
      <c r="K710" s="35" t="s">
        <v>1687</v>
      </c>
    </row>
    <row r="711" spans="1:11" ht="14.5" x14ac:dyDescent="0.3">
      <c r="A711" s="50">
        <v>7699</v>
      </c>
      <c r="B711" s="37">
        <v>1769901</v>
      </c>
      <c r="C711" s="37"/>
      <c r="D711" s="35" t="s">
        <v>1428</v>
      </c>
      <c r="E711" s="38" t="s">
        <v>2</v>
      </c>
      <c r="F711" s="38" t="s">
        <v>295</v>
      </c>
      <c r="G711" s="38" t="s">
        <v>295</v>
      </c>
      <c r="H711" s="39" t="s">
        <v>1670</v>
      </c>
      <c r="I711" s="35" t="s">
        <v>20</v>
      </c>
      <c r="J711" s="56" t="s">
        <v>1686</v>
      </c>
      <c r="K711" s="35" t="s">
        <v>1687</v>
      </c>
    </row>
    <row r="712" spans="1:11" ht="14.5" x14ac:dyDescent="0.3">
      <c r="A712" s="50">
        <v>7712</v>
      </c>
      <c r="B712" s="37">
        <v>1771201</v>
      </c>
      <c r="C712" s="37"/>
      <c r="D712" s="35" t="s">
        <v>1430</v>
      </c>
      <c r="E712" s="38" t="s">
        <v>2</v>
      </c>
      <c r="F712" s="38" t="s">
        <v>295</v>
      </c>
      <c r="G712" s="38" t="s">
        <v>295</v>
      </c>
      <c r="H712" s="39" t="s">
        <v>1670</v>
      </c>
      <c r="I712" s="35" t="s">
        <v>20</v>
      </c>
      <c r="J712" s="56" t="s">
        <v>1686</v>
      </c>
      <c r="K712" s="35" t="s">
        <v>1687</v>
      </c>
    </row>
    <row r="713" spans="1:11" ht="14.5" x14ac:dyDescent="0.35">
      <c r="A713" s="36">
        <v>3311</v>
      </c>
      <c r="B713" s="37">
        <v>1331101</v>
      </c>
      <c r="C713" s="37"/>
      <c r="D713" s="35" t="s">
        <v>1432</v>
      </c>
      <c r="E713" s="38" t="s">
        <v>21</v>
      </c>
      <c r="F713" s="38" t="s">
        <v>295</v>
      </c>
      <c r="G713" s="38" t="s">
        <v>295</v>
      </c>
      <c r="H713" s="39" t="s">
        <v>1697</v>
      </c>
      <c r="I713" s="35" t="s">
        <v>20</v>
      </c>
      <c r="J713" s="56" t="s">
        <v>1686</v>
      </c>
      <c r="K713" s="35" t="s">
        <v>1687</v>
      </c>
    </row>
    <row r="714" spans="1:11" ht="14.5" x14ac:dyDescent="0.35">
      <c r="A714" s="36">
        <v>2542</v>
      </c>
      <c r="B714" s="37">
        <v>1254201</v>
      </c>
      <c r="C714" s="37"/>
      <c r="D714" s="35" t="s">
        <v>1658</v>
      </c>
      <c r="E714" s="38" t="s">
        <v>2</v>
      </c>
      <c r="F714" s="38" t="s">
        <v>307</v>
      </c>
      <c r="G714" s="38" t="s">
        <v>336</v>
      </c>
      <c r="H714" s="39" t="s">
        <v>1673</v>
      </c>
      <c r="I714" s="35" t="s">
        <v>11</v>
      </c>
      <c r="J714" s="57" t="s">
        <v>1674</v>
      </c>
      <c r="K714" s="35" t="s">
        <v>1675</v>
      </c>
    </row>
    <row r="715" spans="1:11" ht="14.5" x14ac:dyDescent="0.35">
      <c r="A715" s="36">
        <v>8487</v>
      </c>
      <c r="B715" s="37">
        <v>1848701</v>
      </c>
      <c r="C715" s="37"/>
      <c r="D715" s="35" t="s">
        <v>282</v>
      </c>
      <c r="E715" s="38" t="s">
        <v>3</v>
      </c>
      <c r="F715" s="38" t="s">
        <v>66</v>
      </c>
      <c r="G715" s="38" t="s">
        <v>66</v>
      </c>
      <c r="H715" s="39" t="s">
        <v>1694</v>
      </c>
      <c r="I715" s="35" t="s">
        <v>10</v>
      </c>
      <c r="J715" s="56" t="s">
        <v>1671</v>
      </c>
      <c r="K715" s="35" t="s">
        <v>1672</v>
      </c>
    </row>
    <row r="716" spans="1:11" ht="14.5" x14ac:dyDescent="0.35">
      <c r="A716" s="36">
        <v>7767</v>
      </c>
      <c r="B716" s="37">
        <v>1776701</v>
      </c>
      <c r="C716" s="37"/>
      <c r="D716" s="35" t="s">
        <v>284</v>
      </c>
      <c r="E716" s="38" t="s">
        <v>2</v>
      </c>
      <c r="F716" s="38" t="s">
        <v>66</v>
      </c>
      <c r="G716" s="38" t="s">
        <v>66</v>
      </c>
      <c r="H716" s="39" t="s">
        <v>1670</v>
      </c>
      <c r="I716" s="35" t="s">
        <v>10</v>
      </c>
      <c r="J716" s="56" t="s">
        <v>1671</v>
      </c>
      <c r="K716" s="35" t="s">
        <v>1672</v>
      </c>
    </row>
    <row r="717" spans="1:11" ht="14.5" x14ac:dyDescent="0.3">
      <c r="A717" s="37">
        <v>9010</v>
      </c>
      <c r="B717" s="37">
        <v>1901001</v>
      </c>
      <c r="C717" s="37"/>
      <c r="D717" s="35" t="s">
        <v>541</v>
      </c>
      <c r="E717" s="38" t="s">
        <v>37</v>
      </c>
      <c r="F717" s="38" t="s">
        <v>385</v>
      </c>
      <c r="G717" s="38" t="s">
        <v>385</v>
      </c>
      <c r="H717" s="39" t="s">
        <v>385</v>
      </c>
      <c r="I717" s="35" t="s">
        <v>23</v>
      </c>
      <c r="J717" s="56" t="s">
        <v>1684</v>
      </c>
      <c r="K717" s="35" t="s">
        <v>1685</v>
      </c>
    </row>
    <row r="718" spans="1:11" ht="14.5" x14ac:dyDescent="0.3">
      <c r="A718" s="43">
        <v>8623</v>
      </c>
      <c r="B718" s="37">
        <v>1862301</v>
      </c>
      <c r="C718" s="37"/>
      <c r="D718" s="35" t="s">
        <v>544</v>
      </c>
      <c r="E718" s="38" t="s">
        <v>29</v>
      </c>
      <c r="F718" s="38" t="s">
        <v>295</v>
      </c>
      <c r="G718" s="38" t="s">
        <v>295</v>
      </c>
      <c r="H718" s="39" t="s">
        <v>1695</v>
      </c>
      <c r="I718" s="35" t="s">
        <v>23</v>
      </c>
      <c r="J718" s="56" t="s">
        <v>1684</v>
      </c>
      <c r="K718" s="35" t="s">
        <v>1685</v>
      </c>
    </row>
    <row r="719" spans="1:11" ht="14.5" x14ac:dyDescent="0.35">
      <c r="A719" s="42">
        <v>7774</v>
      </c>
      <c r="B719" s="37">
        <v>1777401</v>
      </c>
      <c r="C719" s="37"/>
      <c r="D719" s="35" t="s">
        <v>1199</v>
      </c>
      <c r="E719" s="38" t="s">
        <v>13</v>
      </c>
      <c r="F719" s="38" t="s">
        <v>303</v>
      </c>
      <c r="G719" s="38" t="s">
        <v>1690</v>
      </c>
      <c r="H719" s="39" t="s">
        <v>1670</v>
      </c>
      <c r="I719" s="35" t="s">
        <v>1691</v>
      </c>
      <c r="J719" s="57" t="s">
        <v>1692</v>
      </c>
      <c r="K719" s="6" t="s">
        <v>1693</v>
      </c>
    </row>
    <row r="720" spans="1:11" ht="14.5" x14ac:dyDescent="0.35">
      <c r="A720" s="42">
        <v>1914</v>
      </c>
      <c r="B720" s="37">
        <v>1191401</v>
      </c>
      <c r="C720" s="37"/>
      <c r="D720" s="35" t="s">
        <v>547</v>
      </c>
      <c r="E720" s="38" t="s">
        <v>41</v>
      </c>
      <c r="F720" s="38" t="s">
        <v>307</v>
      </c>
      <c r="G720" s="38" t="s">
        <v>66</v>
      </c>
      <c r="H720" s="39" t="s">
        <v>1705</v>
      </c>
      <c r="I720" s="35" t="s">
        <v>23</v>
      </c>
      <c r="J720" s="56" t="s">
        <v>1684</v>
      </c>
      <c r="K720" s="35" t="s">
        <v>1685</v>
      </c>
    </row>
    <row r="721" spans="1:11" ht="14.5" x14ac:dyDescent="0.35">
      <c r="A721" s="36">
        <v>8880</v>
      </c>
      <c r="B721" s="37">
        <v>1888001</v>
      </c>
      <c r="C721" s="37"/>
      <c r="D721" s="35" t="s">
        <v>1201</v>
      </c>
      <c r="E721" s="38" t="s">
        <v>47</v>
      </c>
      <c r="F721" s="38" t="s">
        <v>303</v>
      </c>
      <c r="G721" s="38" t="s">
        <v>1690</v>
      </c>
      <c r="H721" s="39" t="s">
        <v>1695</v>
      </c>
      <c r="I721" s="35" t="s">
        <v>1691</v>
      </c>
      <c r="J721" s="57" t="s">
        <v>1692</v>
      </c>
      <c r="K721" s="6" t="s">
        <v>1693</v>
      </c>
    </row>
    <row r="722" spans="1:11" ht="14.5" x14ac:dyDescent="0.3">
      <c r="A722" s="40">
        <v>2309</v>
      </c>
      <c r="B722" s="37">
        <v>1230901</v>
      </c>
      <c r="C722" s="37"/>
      <c r="D722" s="35" t="s">
        <v>776</v>
      </c>
      <c r="E722" s="38" t="s">
        <v>2</v>
      </c>
      <c r="F722" s="38" t="s">
        <v>336</v>
      </c>
      <c r="G722" s="38" t="s">
        <v>336</v>
      </c>
      <c r="H722" s="39" t="s">
        <v>1670</v>
      </c>
      <c r="I722" s="35" t="s">
        <v>12</v>
      </c>
      <c r="J722" s="56" t="s">
        <v>1681</v>
      </c>
      <c r="K722" s="35" t="s">
        <v>1682</v>
      </c>
    </row>
    <row r="723" spans="1:11" ht="14.5" x14ac:dyDescent="0.35">
      <c r="A723" s="36">
        <v>8490</v>
      </c>
      <c r="B723" s="37">
        <v>1849001</v>
      </c>
      <c r="C723" s="37"/>
      <c r="D723" s="35" t="s">
        <v>286</v>
      </c>
      <c r="E723" s="38" t="s">
        <v>3</v>
      </c>
      <c r="F723" s="38" t="s">
        <v>66</v>
      </c>
      <c r="G723" s="38" t="s">
        <v>66</v>
      </c>
      <c r="H723" s="39" t="s">
        <v>1694</v>
      </c>
      <c r="I723" s="35" t="s">
        <v>10</v>
      </c>
      <c r="J723" s="56" t="s">
        <v>1671</v>
      </c>
      <c r="K723" s="35" t="s">
        <v>1672</v>
      </c>
    </row>
    <row r="724" spans="1:11" ht="14.5" x14ac:dyDescent="0.35">
      <c r="A724" s="36">
        <v>7781</v>
      </c>
      <c r="B724" s="37">
        <v>1778101</v>
      </c>
      <c r="C724" s="37"/>
      <c r="D724" s="35" t="s">
        <v>288</v>
      </c>
      <c r="E724" s="38" t="s">
        <v>2</v>
      </c>
      <c r="F724" s="38" t="s">
        <v>66</v>
      </c>
      <c r="G724" s="38" t="s">
        <v>66</v>
      </c>
      <c r="H724" s="39" t="s">
        <v>1670</v>
      </c>
      <c r="I724" s="35" t="s">
        <v>10</v>
      </c>
      <c r="J724" s="56" t="s">
        <v>1671</v>
      </c>
      <c r="K724" s="35" t="s">
        <v>1672</v>
      </c>
    </row>
    <row r="725" spans="1:11" ht="14.5" x14ac:dyDescent="0.3">
      <c r="A725" s="43">
        <v>1957</v>
      </c>
      <c r="B725" s="37">
        <v>1195701</v>
      </c>
      <c r="C725" s="37"/>
      <c r="D725" s="35" t="s">
        <v>549</v>
      </c>
      <c r="E725" s="38" t="s">
        <v>41</v>
      </c>
      <c r="F725" s="38" t="s">
        <v>66</v>
      </c>
      <c r="G725" s="38" t="s">
        <v>66</v>
      </c>
      <c r="H725" s="39" t="s">
        <v>1699</v>
      </c>
      <c r="I725" s="35" t="s">
        <v>23</v>
      </c>
      <c r="J725" s="56" t="s">
        <v>1684</v>
      </c>
      <c r="K725" s="35" t="s">
        <v>1685</v>
      </c>
    </row>
    <row r="726" spans="1:11" ht="14.5" x14ac:dyDescent="0.35">
      <c r="A726" s="50">
        <v>2619</v>
      </c>
      <c r="B726" s="37">
        <v>1261901</v>
      </c>
      <c r="C726" s="37"/>
      <c r="D726" s="35" t="s">
        <v>553</v>
      </c>
      <c r="E726" s="38" t="s">
        <v>2</v>
      </c>
      <c r="F726" s="38" t="s">
        <v>295</v>
      </c>
      <c r="G726" s="38" t="s">
        <v>295</v>
      </c>
      <c r="H726" s="39" t="s">
        <v>1670</v>
      </c>
      <c r="I726" s="35" t="s">
        <v>1677</v>
      </c>
      <c r="J726" s="57" t="s">
        <v>1678</v>
      </c>
      <c r="K726" s="35" t="s">
        <v>1679</v>
      </c>
    </row>
    <row r="727" spans="1:11" ht="14.5" x14ac:dyDescent="0.3">
      <c r="A727" s="50">
        <v>7795</v>
      </c>
      <c r="B727" s="37">
        <v>1779501</v>
      </c>
      <c r="C727" s="37"/>
      <c r="D727" s="35" t="s">
        <v>551</v>
      </c>
      <c r="E727" s="38" t="s">
        <v>2</v>
      </c>
      <c r="F727" s="38" t="s">
        <v>295</v>
      </c>
      <c r="G727" s="38" t="s">
        <v>295</v>
      </c>
      <c r="H727" s="39" t="s">
        <v>1670</v>
      </c>
      <c r="I727" s="35" t="s">
        <v>23</v>
      </c>
      <c r="J727" s="54" t="s">
        <v>1684</v>
      </c>
      <c r="K727" s="35" t="s">
        <v>1685</v>
      </c>
    </row>
    <row r="728" spans="1:11" ht="14.5" x14ac:dyDescent="0.35">
      <c r="A728" s="50">
        <v>7808</v>
      </c>
      <c r="B728" s="37">
        <v>1780801</v>
      </c>
      <c r="C728" s="37"/>
      <c r="D728" s="35" t="s">
        <v>555</v>
      </c>
      <c r="E728" s="38" t="s">
        <v>2</v>
      </c>
      <c r="F728" s="38" t="s">
        <v>295</v>
      </c>
      <c r="G728" s="38" t="s">
        <v>295</v>
      </c>
      <c r="H728" s="39" t="s">
        <v>1670</v>
      </c>
      <c r="I728" s="35" t="s">
        <v>1691</v>
      </c>
      <c r="J728" s="57" t="s">
        <v>1692</v>
      </c>
      <c r="K728" s="6" t="s">
        <v>1693</v>
      </c>
    </row>
    <row r="729" spans="1:11" ht="14.5" x14ac:dyDescent="0.3">
      <c r="A729" s="50">
        <v>7822</v>
      </c>
      <c r="B729" s="37">
        <v>1782201</v>
      </c>
      <c r="C729" s="37"/>
      <c r="D729" s="35" t="s">
        <v>1435</v>
      </c>
      <c r="E729" s="38" t="s">
        <v>2</v>
      </c>
      <c r="F729" s="38" t="s">
        <v>295</v>
      </c>
      <c r="G729" s="38" t="s">
        <v>66</v>
      </c>
      <c r="H729" s="39" t="s">
        <v>1670</v>
      </c>
      <c r="I729" s="35" t="s">
        <v>20</v>
      </c>
      <c r="J729" s="54" t="s">
        <v>1686</v>
      </c>
      <c r="K729" s="35" t="s">
        <v>1687</v>
      </c>
    </row>
    <row r="730" spans="1:11" ht="14.5" x14ac:dyDescent="0.35">
      <c r="A730" s="42">
        <v>7836</v>
      </c>
      <c r="B730" s="37">
        <v>1783601</v>
      </c>
      <c r="C730" s="37"/>
      <c r="D730" s="35" t="s">
        <v>1203</v>
      </c>
      <c r="E730" s="38" t="s">
        <v>2</v>
      </c>
      <c r="F730" s="38" t="s">
        <v>303</v>
      </c>
      <c r="G730" s="38" t="s">
        <v>1690</v>
      </c>
      <c r="H730" s="39" t="s">
        <v>1670</v>
      </c>
      <c r="I730" s="35" t="s">
        <v>1691</v>
      </c>
      <c r="J730" s="57" t="s">
        <v>1692</v>
      </c>
      <c r="K730" s="6" t="s">
        <v>1693</v>
      </c>
    </row>
    <row r="731" spans="1:11" ht="14.5" x14ac:dyDescent="0.35">
      <c r="A731" s="36">
        <v>6872</v>
      </c>
      <c r="B731" s="37">
        <v>1687201</v>
      </c>
      <c r="C731" s="37"/>
      <c r="D731" s="35" t="s">
        <v>290</v>
      </c>
      <c r="E731" s="38" t="s">
        <v>2</v>
      </c>
      <c r="F731" s="38" t="s">
        <v>66</v>
      </c>
      <c r="G731" s="38" t="s">
        <v>66</v>
      </c>
      <c r="H731" s="39" t="s">
        <v>1676</v>
      </c>
      <c r="I731" s="35" t="s">
        <v>11</v>
      </c>
      <c r="J731" s="57" t="s">
        <v>1674</v>
      </c>
      <c r="K731" s="35" t="s">
        <v>1675</v>
      </c>
    </row>
    <row r="732" spans="1:11" ht="14.5" x14ac:dyDescent="0.35">
      <c r="A732" s="41">
        <v>7849</v>
      </c>
      <c r="B732" s="37">
        <v>1784901</v>
      </c>
      <c r="C732" s="37"/>
      <c r="D732" s="35" t="s">
        <v>1437</v>
      </c>
      <c r="E732" s="38" t="s">
        <v>2</v>
      </c>
      <c r="F732" s="38" t="s">
        <v>295</v>
      </c>
      <c r="G732" s="38" t="s">
        <v>295</v>
      </c>
      <c r="H732" s="51" t="s">
        <v>1713</v>
      </c>
      <c r="I732" s="35" t="s">
        <v>1691</v>
      </c>
      <c r="J732" s="57" t="s">
        <v>1692</v>
      </c>
      <c r="K732" s="6" t="s">
        <v>1693</v>
      </c>
    </row>
    <row r="733" spans="1:11" ht="14.5" x14ac:dyDescent="0.3">
      <c r="A733" s="50">
        <v>7863</v>
      </c>
      <c r="B733" s="37">
        <v>1786301</v>
      </c>
      <c r="C733" s="37"/>
      <c r="D733" s="35" t="s">
        <v>1439</v>
      </c>
      <c r="E733" s="38" t="s">
        <v>2</v>
      </c>
      <c r="F733" s="38" t="s">
        <v>295</v>
      </c>
      <c r="G733" s="38" t="s">
        <v>66</v>
      </c>
      <c r="H733" s="39" t="s">
        <v>1670</v>
      </c>
      <c r="I733" s="35" t="s">
        <v>20</v>
      </c>
      <c r="J733" s="54" t="s">
        <v>1686</v>
      </c>
      <c r="K733" s="35" t="s">
        <v>1687</v>
      </c>
    </row>
    <row r="734" spans="1:11" ht="14.5" x14ac:dyDescent="0.3">
      <c r="A734" s="37">
        <v>8618</v>
      </c>
      <c r="B734" s="37">
        <v>1861801</v>
      </c>
      <c r="C734" s="37"/>
      <c r="D734" s="35" t="s">
        <v>778</v>
      </c>
      <c r="E734" s="38" t="s">
        <v>15</v>
      </c>
      <c r="F734" s="38" t="s">
        <v>336</v>
      </c>
      <c r="G734" s="38" t="s">
        <v>336</v>
      </c>
      <c r="H734" s="39" t="s">
        <v>1695</v>
      </c>
      <c r="I734" s="35" t="s">
        <v>23</v>
      </c>
      <c r="J734" s="54" t="s">
        <v>1684</v>
      </c>
      <c r="K734" s="35" t="s">
        <v>1685</v>
      </c>
    </row>
    <row r="735" spans="1:11" ht="14.5" x14ac:dyDescent="0.35">
      <c r="A735" s="42">
        <v>7877</v>
      </c>
      <c r="B735" s="37">
        <v>1787701</v>
      </c>
      <c r="C735" s="37"/>
      <c r="D735" s="35" t="s">
        <v>1205</v>
      </c>
      <c r="E735" s="38" t="s">
        <v>13</v>
      </c>
      <c r="F735" s="38" t="s">
        <v>303</v>
      </c>
      <c r="G735" s="38" t="s">
        <v>1690</v>
      </c>
      <c r="H735" s="39" t="s">
        <v>1670</v>
      </c>
      <c r="I735" s="35" t="s">
        <v>1691</v>
      </c>
      <c r="J735" s="57" t="s">
        <v>1692</v>
      </c>
      <c r="K735" s="6" t="s">
        <v>1693</v>
      </c>
    </row>
    <row r="736" spans="1:11" ht="14.5" x14ac:dyDescent="0.35">
      <c r="A736" s="36">
        <v>8344</v>
      </c>
      <c r="B736" s="37">
        <v>1834401</v>
      </c>
      <c r="C736" s="37"/>
      <c r="D736" s="35" t="s">
        <v>1207</v>
      </c>
      <c r="E736" s="38" t="s">
        <v>3</v>
      </c>
      <c r="F736" s="38" t="s">
        <v>303</v>
      </c>
      <c r="G736" s="38" t="s">
        <v>1690</v>
      </c>
      <c r="H736" s="39" t="s">
        <v>1694</v>
      </c>
      <c r="I736" s="35" t="s">
        <v>1691</v>
      </c>
      <c r="J736" s="57" t="s">
        <v>1692</v>
      </c>
      <c r="K736" s="6" t="s">
        <v>1693</v>
      </c>
    </row>
    <row r="737" spans="1:11" ht="14.5" x14ac:dyDescent="0.35">
      <c r="A737" s="42">
        <v>7890</v>
      </c>
      <c r="B737" s="37">
        <v>1789001</v>
      </c>
      <c r="C737" s="37"/>
      <c r="D737" s="35" t="s">
        <v>1209</v>
      </c>
      <c r="E737" s="38" t="s">
        <v>13</v>
      </c>
      <c r="F737" s="38" t="s">
        <v>303</v>
      </c>
      <c r="G737" s="38" t="s">
        <v>1690</v>
      </c>
      <c r="H737" s="39" t="s">
        <v>1670</v>
      </c>
      <c r="I737" s="35" t="s">
        <v>1691</v>
      </c>
      <c r="J737" s="57" t="s">
        <v>1692</v>
      </c>
      <c r="K737" s="6" t="s">
        <v>1693</v>
      </c>
    </row>
    <row r="738" spans="1:11" ht="14.5" x14ac:dyDescent="0.3">
      <c r="A738" s="40">
        <v>7904</v>
      </c>
      <c r="B738" s="37">
        <v>1790401</v>
      </c>
      <c r="C738" s="37"/>
      <c r="D738" s="35" t="s">
        <v>780</v>
      </c>
      <c r="E738" s="38" t="s">
        <v>2</v>
      </c>
      <c r="F738" s="38" t="s">
        <v>336</v>
      </c>
      <c r="G738" s="38" t="s">
        <v>336</v>
      </c>
      <c r="H738" s="39" t="s">
        <v>1670</v>
      </c>
      <c r="I738" s="35" t="s">
        <v>12</v>
      </c>
      <c r="J738" s="54" t="s">
        <v>1681</v>
      </c>
      <c r="K738" s="35" t="s">
        <v>1682</v>
      </c>
    </row>
    <row r="739" spans="1:11" ht="14.5" x14ac:dyDescent="0.35">
      <c r="A739" s="36">
        <v>8493</v>
      </c>
      <c r="B739" s="37">
        <v>1849301</v>
      </c>
      <c r="C739" s="37"/>
      <c r="D739" s="35" t="s">
        <v>1441</v>
      </c>
      <c r="E739" s="38" t="s">
        <v>3</v>
      </c>
      <c r="F739" s="38" t="s">
        <v>295</v>
      </c>
      <c r="G739" s="38" t="s">
        <v>295</v>
      </c>
      <c r="H739" s="39" t="s">
        <v>1694</v>
      </c>
      <c r="I739" s="35" t="s">
        <v>20</v>
      </c>
      <c r="J739" s="54" t="s">
        <v>1686</v>
      </c>
      <c r="K739" s="35" t="s">
        <v>1687</v>
      </c>
    </row>
    <row r="740" spans="1:11" ht="14.5" x14ac:dyDescent="0.3">
      <c r="A740" s="50">
        <v>4658</v>
      </c>
      <c r="B740" s="37">
        <v>1465801</v>
      </c>
      <c r="C740" s="37"/>
      <c r="D740" s="35" t="s">
        <v>1443</v>
      </c>
      <c r="E740" s="38" t="s">
        <v>2</v>
      </c>
      <c r="F740" s="38" t="s">
        <v>295</v>
      </c>
      <c r="G740" s="38" t="s">
        <v>66</v>
      </c>
      <c r="H740" s="39" t="s">
        <v>1670</v>
      </c>
      <c r="I740" s="35" t="s">
        <v>20</v>
      </c>
      <c r="J740" s="54" t="s">
        <v>1686</v>
      </c>
      <c r="K740" s="35" t="s">
        <v>1687</v>
      </c>
    </row>
    <row r="741" spans="1:11" ht="14.5" x14ac:dyDescent="0.35">
      <c r="A741" s="36">
        <v>7959</v>
      </c>
      <c r="B741" s="37">
        <v>1795901</v>
      </c>
      <c r="C741" s="37"/>
      <c r="D741" s="35" t="s">
        <v>559</v>
      </c>
      <c r="E741" s="38" t="s">
        <v>2</v>
      </c>
      <c r="F741" s="38" t="s">
        <v>307</v>
      </c>
      <c r="G741" s="38" t="s">
        <v>336</v>
      </c>
      <c r="H741" s="39" t="s">
        <v>1670</v>
      </c>
      <c r="I741" s="35" t="s">
        <v>12</v>
      </c>
      <c r="J741" s="54" t="s">
        <v>1681</v>
      </c>
      <c r="K741" s="35" t="s">
        <v>1682</v>
      </c>
    </row>
    <row r="742" spans="1:11" ht="14.5" x14ac:dyDescent="0.3">
      <c r="A742" s="43">
        <v>8591</v>
      </c>
      <c r="B742" s="37">
        <v>1859101</v>
      </c>
      <c r="C742" s="37"/>
      <c r="D742" s="35" t="s">
        <v>557</v>
      </c>
      <c r="E742" s="38" t="s">
        <v>29</v>
      </c>
      <c r="F742" s="38" t="s">
        <v>303</v>
      </c>
      <c r="G742" s="38" t="s">
        <v>1690</v>
      </c>
      <c r="H742" s="39" t="s">
        <v>1695</v>
      </c>
      <c r="I742" s="35" t="s">
        <v>23</v>
      </c>
      <c r="J742" s="54" t="s">
        <v>1684</v>
      </c>
      <c r="K742" s="35" t="s">
        <v>1685</v>
      </c>
    </row>
    <row r="743" spans="1:11" ht="14.5" x14ac:dyDescent="0.3">
      <c r="A743" s="43">
        <v>8948</v>
      </c>
      <c r="B743" s="37">
        <v>1894801</v>
      </c>
      <c r="C743" s="37"/>
      <c r="D743" s="35" t="s">
        <v>561</v>
      </c>
      <c r="E743" s="38" t="s">
        <v>34</v>
      </c>
      <c r="F743" s="38" t="s">
        <v>66</v>
      </c>
      <c r="G743" s="38" t="s">
        <v>66</v>
      </c>
      <c r="H743" s="39" t="s">
        <v>1695</v>
      </c>
      <c r="I743" s="35" t="s">
        <v>23</v>
      </c>
      <c r="J743" s="54" t="s">
        <v>1684</v>
      </c>
      <c r="K743" s="35" t="s">
        <v>1685</v>
      </c>
    </row>
    <row r="744" spans="1:11" ht="14.5" x14ac:dyDescent="0.3">
      <c r="A744" s="43" t="s">
        <v>1714</v>
      </c>
      <c r="B744" s="37">
        <v>1792301</v>
      </c>
      <c r="C744" s="37"/>
      <c r="D744" s="35" t="s">
        <v>1715</v>
      </c>
      <c r="E744" s="38" t="s">
        <v>1716</v>
      </c>
      <c r="F744" s="38" t="s">
        <v>307</v>
      </c>
      <c r="G744" s="38" t="s">
        <v>307</v>
      </c>
      <c r="H744" s="39" t="s">
        <v>1703</v>
      </c>
      <c r="I744" s="35" t="s">
        <v>23</v>
      </c>
      <c r="J744" s="54" t="s">
        <v>1684</v>
      </c>
      <c r="K744" s="35" t="s">
        <v>1685</v>
      </c>
    </row>
    <row r="745" spans="1:11" ht="14.5" x14ac:dyDescent="0.3">
      <c r="A745" s="43"/>
      <c r="B745" s="37"/>
      <c r="C745" s="37"/>
      <c r="D745" s="35"/>
      <c r="E745" s="38"/>
      <c r="F745" s="38"/>
      <c r="G745" s="38"/>
      <c r="H745" s="39"/>
      <c r="I745" s="34"/>
      <c r="J745" s="53"/>
      <c r="K745" s="52"/>
    </row>
    <row r="746" spans="1:11" ht="14.5" x14ac:dyDescent="0.35">
      <c r="A746" s="30"/>
      <c r="B746" s="30"/>
      <c r="C746" s="30"/>
      <c r="D746" s="31"/>
      <c r="E746" s="19"/>
      <c r="F746" s="19"/>
      <c r="G746" s="19"/>
      <c r="H746" s="22"/>
      <c r="I746" s="31"/>
      <c r="K746" s="32"/>
    </row>
    <row r="747" spans="1:11" ht="14.5" x14ac:dyDescent="0.35">
      <c r="A747" s="30"/>
      <c r="B747" s="30"/>
      <c r="C747" s="30"/>
      <c r="D747" s="31"/>
      <c r="E747" s="19"/>
      <c r="F747" s="19"/>
      <c r="G747" s="19"/>
      <c r="H747" s="22"/>
      <c r="I747" s="31"/>
      <c r="K747" s="32"/>
    </row>
    <row r="748" spans="1:11" ht="14.5" x14ac:dyDescent="0.35">
      <c r="A748" s="30"/>
      <c r="B748" s="30"/>
      <c r="C748" s="30"/>
      <c r="D748" s="31"/>
      <c r="E748" s="19"/>
      <c r="F748" s="19"/>
      <c r="G748" s="19"/>
      <c r="H748" s="22"/>
      <c r="I748" s="31"/>
      <c r="K748" s="32"/>
    </row>
    <row r="749" spans="1:11" ht="14.5" x14ac:dyDescent="0.35">
      <c r="A749" s="30"/>
      <c r="B749" s="30"/>
      <c r="C749" s="30"/>
      <c r="D749" s="31"/>
      <c r="E749" s="19"/>
      <c r="F749" s="19"/>
      <c r="G749" s="19"/>
      <c r="H749" s="22"/>
      <c r="I749" s="31"/>
      <c r="K749" s="32"/>
    </row>
    <row r="750" spans="1:11" ht="14.5" x14ac:dyDescent="0.35">
      <c r="A750" s="30"/>
      <c r="B750" s="30"/>
      <c r="C750" s="30"/>
      <c r="D750" s="31"/>
      <c r="E750" s="19"/>
      <c r="F750" s="19"/>
      <c r="G750" s="19"/>
      <c r="H750" s="22"/>
      <c r="I750" s="31"/>
      <c r="K750" s="32"/>
    </row>
    <row r="751" spans="1:11" ht="14.5" x14ac:dyDescent="0.35">
      <c r="A751" s="30"/>
      <c r="B751" s="30"/>
      <c r="C751" s="30"/>
      <c r="D751" s="31"/>
      <c r="E751" s="19"/>
      <c r="F751" s="19"/>
      <c r="G751" s="19"/>
      <c r="H751" s="22"/>
      <c r="I751" s="31"/>
      <c r="K751" s="32"/>
    </row>
    <row r="752" spans="1:11" ht="14.5" x14ac:dyDescent="0.3">
      <c r="A752" s="19"/>
      <c r="B752" s="19"/>
      <c r="C752" s="19"/>
      <c r="D752" s="23"/>
      <c r="E752" s="19"/>
      <c r="F752" s="19"/>
      <c r="G752" s="19"/>
      <c r="H752" s="22"/>
      <c r="I752" s="23"/>
      <c r="K752" s="22"/>
    </row>
    <row r="753" spans="1:11" ht="14.5" x14ac:dyDescent="0.3">
      <c r="A753" s="19"/>
      <c r="B753" s="19"/>
      <c r="C753" s="19"/>
      <c r="D753" s="23"/>
      <c r="E753" s="19"/>
      <c r="F753" s="19"/>
      <c r="G753" s="19"/>
      <c r="H753" s="22"/>
      <c r="I753" s="23"/>
      <c r="K753" s="22"/>
    </row>
    <row r="754" spans="1:11" ht="14.5" x14ac:dyDescent="0.3">
      <c r="A754" s="19"/>
      <c r="B754" s="19"/>
      <c r="C754" s="19"/>
      <c r="D754" s="23"/>
      <c r="E754" s="19"/>
      <c r="F754" s="19"/>
      <c r="G754" s="19"/>
      <c r="H754" s="22"/>
      <c r="I754" s="23"/>
      <c r="K754" s="22"/>
    </row>
    <row r="755" spans="1:11" ht="14.5" x14ac:dyDescent="0.3">
      <c r="A755" s="19"/>
      <c r="B755" s="19"/>
      <c r="C755" s="19"/>
      <c r="D755" s="23"/>
      <c r="E755" s="19"/>
      <c r="F755" s="19"/>
      <c r="G755" s="19"/>
      <c r="H755" s="22"/>
      <c r="I755" s="23"/>
      <c r="K755" s="22"/>
    </row>
    <row r="756" spans="1:11" ht="14.5" x14ac:dyDescent="0.3">
      <c r="A756" s="19"/>
      <c r="B756" s="19"/>
      <c r="C756" s="19"/>
      <c r="D756" s="23"/>
      <c r="E756" s="19"/>
      <c r="F756" s="19"/>
      <c r="G756" s="19"/>
      <c r="H756" s="22"/>
      <c r="I756" s="23"/>
      <c r="K756" s="22"/>
    </row>
    <row r="757" spans="1:11" ht="14.5" x14ac:dyDescent="0.3">
      <c r="A757" s="19"/>
      <c r="B757" s="19"/>
      <c r="C757" s="19"/>
      <c r="D757" s="23"/>
      <c r="E757" s="19"/>
      <c r="F757" s="19"/>
      <c r="G757" s="19"/>
      <c r="H757" s="22"/>
      <c r="I757" s="23"/>
      <c r="K757" s="22"/>
    </row>
    <row r="758" spans="1:11" ht="14.5" x14ac:dyDescent="0.3">
      <c r="A758" s="19"/>
      <c r="B758" s="19"/>
      <c r="C758" s="19"/>
      <c r="D758" s="23"/>
      <c r="E758" s="19"/>
      <c r="F758" s="19"/>
      <c r="G758" s="19"/>
      <c r="H758" s="22"/>
      <c r="I758" s="23"/>
      <c r="K758" s="22"/>
    </row>
    <row r="759" spans="1:11" ht="14.5" x14ac:dyDescent="0.3">
      <c r="A759" s="19"/>
      <c r="B759" s="19"/>
      <c r="C759" s="19"/>
      <c r="D759" s="23"/>
      <c r="E759" s="19"/>
      <c r="F759" s="19"/>
      <c r="G759" s="19"/>
      <c r="H759" s="22"/>
      <c r="I759" s="23"/>
      <c r="K759" s="22"/>
    </row>
    <row r="760" spans="1:11" ht="14.5" x14ac:dyDescent="0.3">
      <c r="A760" s="19"/>
      <c r="B760" s="19"/>
      <c r="C760" s="19"/>
      <c r="D760" s="23"/>
      <c r="E760" s="19"/>
      <c r="F760" s="19"/>
      <c r="G760" s="19"/>
      <c r="H760" s="22"/>
      <c r="I760" s="23"/>
      <c r="K760" s="22"/>
    </row>
    <row r="761" spans="1:11" ht="14.5" x14ac:dyDescent="0.3">
      <c r="A761" s="19"/>
      <c r="B761" s="19"/>
      <c r="C761" s="19"/>
      <c r="D761" s="23"/>
      <c r="E761" s="19"/>
      <c r="F761" s="19"/>
      <c r="G761" s="19"/>
      <c r="H761" s="22"/>
      <c r="I761" s="23"/>
      <c r="K761" s="22"/>
    </row>
    <row r="762" spans="1:11" ht="14.5" x14ac:dyDescent="0.3">
      <c r="A762" s="19"/>
      <c r="B762" s="19"/>
      <c r="C762" s="19"/>
      <c r="D762" s="23"/>
      <c r="E762" s="19"/>
      <c r="F762" s="19"/>
      <c r="G762" s="19"/>
      <c r="H762" s="22"/>
      <c r="I762" s="23"/>
      <c r="K762" s="22"/>
    </row>
    <row r="763" spans="1:11" ht="14.5" x14ac:dyDescent="0.3">
      <c r="A763" s="19"/>
      <c r="B763" s="19"/>
      <c r="C763" s="19"/>
      <c r="D763" s="23"/>
      <c r="E763" s="19"/>
      <c r="F763" s="19"/>
      <c r="G763" s="19"/>
      <c r="H763" s="22"/>
      <c r="I763" s="23"/>
      <c r="K763" s="22"/>
    </row>
    <row r="764" spans="1:11" ht="14.5" x14ac:dyDescent="0.3">
      <c r="A764" s="19"/>
      <c r="B764" s="19"/>
      <c r="C764" s="19"/>
      <c r="D764" s="23"/>
      <c r="E764" s="19"/>
      <c r="F764" s="19"/>
      <c r="G764" s="19"/>
      <c r="H764" s="22"/>
      <c r="I764" s="23"/>
      <c r="K764" s="22"/>
    </row>
    <row r="765" spans="1:11" ht="14.5" x14ac:dyDescent="0.3">
      <c r="A765" s="19"/>
      <c r="B765" s="19"/>
      <c r="C765" s="19"/>
      <c r="D765" s="23"/>
      <c r="E765" s="19"/>
      <c r="F765" s="19"/>
      <c r="G765" s="19"/>
      <c r="H765" s="22"/>
      <c r="I765" s="23"/>
      <c r="K765" s="22"/>
    </row>
    <row r="766" spans="1:11" ht="14.5" x14ac:dyDescent="0.3">
      <c r="A766" s="19"/>
      <c r="B766" s="19"/>
      <c r="C766" s="19"/>
      <c r="D766" s="23"/>
      <c r="E766" s="19"/>
      <c r="F766" s="19"/>
      <c r="G766" s="19"/>
      <c r="H766" s="22"/>
      <c r="I766" s="23"/>
      <c r="K766" s="22"/>
    </row>
    <row r="767" spans="1:11" ht="14.5" x14ac:dyDescent="0.3">
      <c r="A767" s="19"/>
      <c r="B767" s="19"/>
      <c r="C767" s="19"/>
      <c r="D767" s="23"/>
      <c r="E767" s="19"/>
      <c r="F767" s="19"/>
      <c r="G767" s="19"/>
      <c r="H767" s="22"/>
      <c r="I767" s="23"/>
      <c r="K767" s="22"/>
    </row>
    <row r="768" spans="1:11" ht="14.5" x14ac:dyDescent="0.3">
      <c r="A768" s="19"/>
      <c r="B768" s="19"/>
      <c r="C768" s="19"/>
      <c r="D768" s="23"/>
      <c r="E768" s="19"/>
      <c r="F768" s="19"/>
      <c r="G768" s="19"/>
      <c r="H768" s="22"/>
      <c r="I768" s="23"/>
      <c r="K768" s="22"/>
    </row>
    <row r="769" spans="1:11" ht="14.5" x14ac:dyDescent="0.3">
      <c r="A769" s="19"/>
      <c r="B769" s="19"/>
      <c r="C769" s="19"/>
      <c r="D769" s="23"/>
      <c r="E769" s="19"/>
      <c r="F769" s="19"/>
      <c r="G769" s="19"/>
      <c r="H769" s="22"/>
      <c r="I769" s="23"/>
      <c r="K769" s="22"/>
    </row>
    <row r="770" spans="1:11" ht="14.5" x14ac:dyDescent="0.3">
      <c r="A770" s="19"/>
      <c r="B770" s="19"/>
      <c r="C770" s="19"/>
      <c r="D770" s="23"/>
      <c r="E770" s="19"/>
      <c r="F770" s="19"/>
      <c r="G770" s="19"/>
      <c r="H770" s="22"/>
      <c r="I770" s="23"/>
      <c r="K770" s="22"/>
    </row>
    <row r="771" spans="1:11" ht="14.5" x14ac:dyDescent="0.3">
      <c r="A771" s="19"/>
      <c r="B771" s="19"/>
      <c r="C771" s="19"/>
      <c r="D771" s="23"/>
      <c r="E771" s="19"/>
      <c r="F771" s="19"/>
      <c r="G771" s="19"/>
      <c r="H771" s="22"/>
      <c r="I771" s="23"/>
      <c r="K771" s="22"/>
    </row>
    <row r="772" spans="1:11" ht="14.5" x14ac:dyDescent="0.3">
      <c r="A772" s="19"/>
      <c r="B772" s="19"/>
      <c r="C772" s="19"/>
      <c r="D772" s="23"/>
      <c r="E772" s="19"/>
      <c r="F772" s="19"/>
      <c r="G772" s="19"/>
      <c r="H772" s="22"/>
      <c r="I772" s="23"/>
      <c r="K772" s="22"/>
    </row>
    <row r="773" spans="1:11" ht="14.5" x14ac:dyDescent="0.3">
      <c r="A773" s="19"/>
      <c r="B773" s="19"/>
      <c r="C773" s="19"/>
      <c r="D773" s="23"/>
      <c r="E773" s="19"/>
      <c r="F773" s="19"/>
      <c r="G773" s="19"/>
      <c r="H773" s="22"/>
      <c r="I773" s="23"/>
      <c r="K773" s="22"/>
    </row>
    <row r="774" spans="1:11" ht="14.5" x14ac:dyDescent="0.3">
      <c r="A774" s="19"/>
      <c r="B774" s="19"/>
      <c r="C774" s="19"/>
      <c r="D774" s="23"/>
      <c r="E774" s="19"/>
      <c r="F774" s="19"/>
      <c r="G774" s="19"/>
      <c r="H774" s="22"/>
      <c r="I774" s="23"/>
      <c r="K774" s="22"/>
    </row>
    <row r="775" spans="1:11" ht="14.5" x14ac:dyDescent="0.3">
      <c r="A775" s="19"/>
      <c r="B775" s="19"/>
      <c r="C775" s="19"/>
      <c r="D775" s="23"/>
      <c r="E775" s="19"/>
      <c r="F775" s="19"/>
      <c r="G775" s="19"/>
      <c r="H775" s="22"/>
      <c r="I775" s="23"/>
      <c r="K775" s="22"/>
    </row>
    <row r="776" spans="1:11" ht="14.5" x14ac:dyDescent="0.3">
      <c r="A776" s="19"/>
      <c r="B776" s="19"/>
      <c r="C776" s="19"/>
      <c r="D776" s="23"/>
      <c r="E776" s="19"/>
      <c r="F776" s="19"/>
      <c r="G776" s="19"/>
      <c r="H776" s="22"/>
      <c r="I776" s="23"/>
      <c r="K776" s="22"/>
    </row>
    <row r="777" spans="1:11" ht="14.5" x14ac:dyDescent="0.3">
      <c r="A777" s="19"/>
      <c r="B777" s="19"/>
      <c r="C777" s="19"/>
      <c r="D777" s="23"/>
      <c r="E777" s="19"/>
      <c r="F777" s="19"/>
      <c r="G777" s="19"/>
      <c r="H777" s="22"/>
      <c r="I777" s="23"/>
      <c r="K777" s="22"/>
    </row>
    <row r="778" spans="1:11" ht="14.5" x14ac:dyDescent="0.3">
      <c r="A778" s="19"/>
      <c r="B778" s="19"/>
      <c r="C778" s="19"/>
      <c r="D778" s="23"/>
      <c r="E778" s="19"/>
      <c r="F778" s="19"/>
      <c r="G778" s="19"/>
      <c r="H778" s="22"/>
      <c r="I778" s="23"/>
      <c r="K778" s="22"/>
    </row>
    <row r="779" spans="1:11" ht="14.5" x14ac:dyDescent="0.3">
      <c r="A779" s="19"/>
      <c r="B779" s="19"/>
      <c r="C779" s="19"/>
      <c r="D779" s="23"/>
      <c r="E779" s="19"/>
      <c r="F779" s="19"/>
      <c r="G779" s="19"/>
      <c r="H779" s="22"/>
      <c r="I779" s="23"/>
      <c r="K779" s="22"/>
    </row>
    <row r="780" spans="1:11" ht="14.5" x14ac:dyDescent="0.3">
      <c r="A780" s="19"/>
      <c r="B780" s="19"/>
      <c r="C780" s="19"/>
      <c r="D780" s="23"/>
      <c r="E780" s="19"/>
      <c r="F780" s="19"/>
      <c r="G780" s="19"/>
      <c r="H780" s="22"/>
      <c r="I780" s="23"/>
      <c r="K780" s="22"/>
    </row>
    <row r="781" spans="1:11" ht="14.5" x14ac:dyDescent="0.3">
      <c r="A781" s="19"/>
      <c r="B781" s="19"/>
      <c r="C781" s="19"/>
      <c r="D781" s="23"/>
      <c r="E781" s="19"/>
      <c r="F781" s="19"/>
      <c r="G781" s="19"/>
      <c r="H781" s="22"/>
      <c r="I781" s="23"/>
      <c r="K781" s="22"/>
    </row>
    <row r="782" spans="1:11" ht="14.5" x14ac:dyDescent="0.3">
      <c r="A782" s="19"/>
      <c r="B782" s="19"/>
      <c r="C782" s="19"/>
      <c r="D782" s="23"/>
      <c r="E782" s="19"/>
      <c r="F782" s="19"/>
      <c r="G782" s="19"/>
      <c r="H782" s="22"/>
      <c r="I782" s="23"/>
      <c r="K782" s="22"/>
    </row>
    <row r="783" spans="1:11" ht="14.5" x14ac:dyDescent="0.3">
      <c r="A783" s="19"/>
      <c r="B783" s="19"/>
      <c r="C783" s="19"/>
      <c r="D783" s="23"/>
      <c r="E783" s="19"/>
      <c r="F783" s="19"/>
      <c r="G783" s="19"/>
      <c r="H783" s="22"/>
      <c r="I783" s="23"/>
      <c r="K783" s="22"/>
    </row>
    <row r="784" spans="1:11" ht="14.5" x14ac:dyDescent="0.3">
      <c r="A784" s="19"/>
      <c r="B784" s="19"/>
      <c r="C784" s="19"/>
      <c r="D784" s="23"/>
      <c r="E784" s="19"/>
      <c r="F784" s="19"/>
      <c r="G784" s="19"/>
      <c r="H784" s="22"/>
      <c r="I784" s="23"/>
      <c r="K784" s="22"/>
    </row>
    <row r="785" spans="1:11" ht="14.5" x14ac:dyDescent="0.3">
      <c r="A785" s="19"/>
      <c r="B785" s="19"/>
      <c r="C785" s="19"/>
      <c r="D785" s="23"/>
      <c r="E785" s="19"/>
      <c r="F785" s="19"/>
      <c r="G785" s="19"/>
      <c r="H785" s="22"/>
      <c r="I785" s="23"/>
      <c r="K785" s="22"/>
    </row>
    <row r="786" spans="1:11" ht="14.5" x14ac:dyDescent="0.3">
      <c r="A786" s="19"/>
      <c r="B786" s="19"/>
      <c r="C786" s="19"/>
      <c r="D786" s="23"/>
      <c r="E786" s="19"/>
      <c r="F786" s="19"/>
      <c r="G786" s="19"/>
      <c r="H786" s="22"/>
      <c r="I786" s="23"/>
      <c r="K786" s="22"/>
    </row>
    <row r="787" spans="1:11" ht="14.5" x14ac:dyDescent="0.3">
      <c r="A787" s="19"/>
      <c r="B787" s="19"/>
      <c r="C787" s="19"/>
      <c r="D787" s="23"/>
      <c r="E787" s="19"/>
      <c r="F787" s="19"/>
      <c r="G787" s="19"/>
      <c r="H787" s="22"/>
      <c r="I787" s="23"/>
      <c r="K787" s="22"/>
    </row>
    <row r="788" spans="1:11" ht="14.5" x14ac:dyDescent="0.3">
      <c r="A788" s="19"/>
      <c r="B788" s="19"/>
      <c r="C788" s="19"/>
      <c r="D788" s="23"/>
      <c r="E788" s="19"/>
      <c r="F788" s="19"/>
      <c r="G788" s="19"/>
      <c r="H788" s="22"/>
      <c r="I788" s="23"/>
      <c r="K788" s="22"/>
    </row>
    <row r="789" spans="1:11" ht="14.5" x14ac:dyDescent="0.3">
      <c r="A789" s="19"/>
      <c r="B789" s="19"/>
      <c r="C789" s="19"/>
      <c r="D789" s="23"/>
      <c r="E789" s="19"/>
      <c r="F789" s="19"/>
      <c r="G789" s="19"/>
      <c r="H789" s="22"/>
      <c r="I789" s="23"/>
      <c r="K789" s="22"/>
    </row>
    <row r="790" spans="1:11" ht="14.5" x14ac:dyDescent="0.3">
      <c r="A790" s="19"/>
      <c r="B790" s="19"/>
      <c r="C790" s="19"/>
      <c r="D790" s="23"/>
      <c r="E790" s="19"/>
      <c r="F790" s="19"/>
      <c r="G790" s="19"/>
      <c r="H790" s="22"/>
      <c r="I790" s="23"/>
      <c r="K790" s="22"/>
    </row>
    <row r="791" spans="1:11" ht="14.5" x14ac:dyDescent="0.3">
      <c r="A791" s="19"/>
      <c r="B791" s="19"/>
      <c r="C791" s="19"/>
      <c r="D791" s="23"/>
      <c r="E791" s="19"/>
      <c r="F791" s="19"/>
      <c r="G791" s="19"/>
      <c r="H791" s="22"/>
      <c r="I791" s="23"/>
      <c r="K791" s="22"/>
    </row>
    <row r="792" spans="1:11" ht="14.5" x14ac:dyDescent="0.3">
      <c r="A792" s="19"/>
      <c r="B792" s="19"/>
      <c r="C792" s="19"/>
      <c r="D792" s="23"/>
      <c r="E792" s="19"/>
      <c r="F792" s="19"/>
      <c r="G792" s="19"/>
      <c r="H792" s="22"/>
      <c r="I792" s="23"/>
      <c r="K792" s="22"/>
    </row>
    <row r="793" spans="1:11" ht="14.5" x14ac:dyDescent="0.3">
      <c r="A793" s="19"/>
      <c r="B793" s="19"/>
      <c r="C793" s="19"/>
      <c r="D793" s="23"/>
      <c r="E793" s="19"/>
      <c r="F793" s="19"/>
      <c r="G793" s="19"/>
      <c r="H793" s="22"/>
      <c r="I793" s="23"/>
      <c r="K793" s="22"/>
    </row>
    <row r="794" spans="1:11" ht="14.5" x14ac:dyDescent="0.3">
      <c r="A794" s="19"/>
      <c r="B794" s="19"/>
      <c r="C794" s="19"/>
      <c r="D794" s="23"/>
      <c r="E794" s="19"/>
      <c r="F794" s="19"/>
      <c r="G794" s="19"/>
      <c r="H794" s="22"/>
      <c r="I794" s="23"/>
      <c r="K794" s="22"/>
    </row>
    <row r="795" spans="1:11" ht="14.5" x14ac:dyDescent="0.3">
      <c r="A795" s="19"/>
      <c r="B795" s="19"/>
      <c r="C795" s="19"/>
      <c r="D795" s="23"/>
      <c r="E795" s="19"/>
      <c r="F795" s="19"/>
      <c r="G795" s="19"/>
      <c r="H795" s="22"/>
      <c r="I795" s="23"/>
      <c r="K795" s="22"/>
    </row>
    <row r="796" spans="1:11" ht="14.5" x14ac:dyDescent="0.3">
      <c r="A796" s="19"/>
      <c r="B796" s="19"/>
      <c r="C796" s="19"/>
      <c r="D796" s="23"/>
      <c r="E796" s="19"/>
      <c r="F796" s="19"/>
      <c r="G796" s="19"/>
      <c r="H796" s="22"/>
      <c r="I796" s="23"/>
      <c r="K796" s="22"/>
    </row>
    <row r="797" spans="1:11" ht="14.5" x14ac:dyDescent="0.3">
      <c r="A797" s="19"/>
      <c r="B797" s="19"/>
      <c r="C797" s="19"/>
      <c r="D797" s="23"/>
      <c r="E797" s="19"/>
      <c r="F797" s="19"/>
      <c r="G797" s="19"/>
      <c r="H797" s="22"/>
      <c r="I797" s="23"/>
      <c r="K797" s="22"/>
    </row>
    <row r="798" spans="1:11" ht="14.5" x14ac:dyDescent="0.3">
      <c r="A798" s="19"/>
      <c r="B798" s="19"/>
      <c r="C798" s="19"/>
      <c r="D798" s="23"/>
      <c r="E798" s="19"/>
      <c r="F798" s="19"/>
      <c r="G798" s="19"/>
      <c r="H798" s="22"/>
      <c r="I798" s="23"/>
      <c r="K798" s="22"/>
    </row>
    <row r="799" spans="1:11" ht="14.5" x14ac:dyDescent="0.3">
      <c r="A799" s="19"/>
      <c r="B799" s="19"/>
      <c r="C799" s="19"/>
      <c r="D799" s="23"/>
      <c r="E799" s="19"/>
      <c r="F799" s="19"/>
      <c r="G799" s="19"/>
      <c r="H799" s="22"/>
      <c r="I799" s="23"/>
      <c r="K799" s="22"/>
    </row>
    <row r="800" spans="1:11" ht="14.5" x14ac:dyDescent="0.3">
      <c r="A800" s="19"/>
      <c r="B800" s="19"/>
      <c r="C800" s="19"/>
      <c r="D800" s="23"/>
      <c r="E800" s="19"/>
      <c r="F800" s="19"/>
      <c r="G800" s="19"/>
      <c r="H800" s="22"/>
      <c r="I800" s="23"/>
      <c r="K800" s="22"/>
    </row>
    <row r="801" spans="1:11" ht="14.5" x14ac:dyDescent="0.3">
      <c r="A801" s="19"/>
      <c r="B801" s="19"/>
      <c r="C801" s="19"/>
      <c r="D801" s="23"/>
      <c r="E801" s="19"/>
      <c r="F801" s="19"/>
      <c r="G801" s="19"/>
      <c r="H801" s="22"/>
      <c r="I801" s="23"/>
      <c r="K801" s="22"/>
    </row>
    <row r="802" spans="1:11" ht="14.5" x14ac:dyDescent="0.3">
      <c r="A802" s="19"/>
      <c r="B802" s="19"/>
      <c r="C802" s="19"/>
      <c r="D802" s="23"/>
      <c r="E802" s="19"/>
      <c r="F802" s="19"/>
      <c r="G802" s="19"/>
      <c r="H802" s="22"/>
      <c r="I802" s="23"/>
      <c r="K802" s="22"/>
    </row>
    <row r="803" spans="1:11" ht="14.5" x14ac:dyDescent="0.3">
      <c r="A803" s="19"/>
      <c r="B803" s="19"/>
      <c r="C803" s="19"/>
      <c r="D803" s="23"/>
      <c r="E803" s="19"/>
      <c r="F803" s="19"/>
      <c r="G803" s="19"/>
      <c r="H803" s="22"/>
      <c r="I803" s="23"/>
      <c r="K803" s="22"/>
    </row>
    <row r="804" spans="1:11" ht="14.5" x14ac:dyDescent="0.3">
      <c r="A804" s="19"/>
      <c r="B804" s="19"/>
      <c r="C804" s="19"/>
      <c r="D804" s="23"/>
      <c r="E804" s="19"/>
      <c r="F804" s="19"/>
      <c r="G804" s="19"/>
      <c r="H804" s="22"/>
      <c r="I804" s="23"/>
      <c r="K804" s="22"/>
    </row>
    <row r="805" spans="1:11" ht="14.5" x14ac:dyDescent="0.3">
      <c r="A805" s="19"/>
      <c r="B805" s="19"/>
      <c r="C805" s="19"/>
      <c r="D805" s="23"/>
      <c r="E805" s="19"/>
      <c r="F805" s="19"/>
      <c r="G805" s="19"/>
      <c r="H805" s="22"/>
      <c r="I805" s="23"/>
      <c r="K805" s="22"/>
    </row>
    <row r="806" spans="1:11" ht="14.5" x14ac:dyDescent="0.3">
      <c r="A806" s="19"/>
      <c r="B806" s="19"/>
      <c r="C806" s="19"/>
      <c r="D806" s="23"/>
      <c r="E806" s="19"/>
      <c r="F806" s="19"/>
      <c r="G806" s="19"/>
      <c r="H806" s="22"/>
      <c r="I806" s="23"/>
      <c r="K806" s="22"/>
    </row>
    <row r="807" spans="1:11" ht="14.5" x14ac:dyDescent="0.3">
      <c r="A807" s="19"/>
      <c r="B807" s="19"/>
      <c r="C807" s="19"/>
      <c r="D807" s="23"/>
      <c r="E807" s="19"/>
      <c r="F807" s="19"/>
      <c r="G807" s="19"/>
      <c r="H807" s="22"/>
      <c r="I807" s="23"/>
      <c r="K807" s="22"/>
    </row>
    <row r="808" spans="1:11" ht="14.5" x14ac:dyDescent="0.3">
      <c r="A808" s="19"/>
      <c r="B808" s="19"/>
      <c r="C808" s="19"/>
      <c r="D808" s="23"/>
      <c r="E808" s="19"/>
      <c r="F808" s="19"/>
      <c r="G808" s="19"/>
      <c r="H808" s="22"/>
      <c r="I808" s="23"/>
      <c r="K808" s="22"/>
    </row>
    <row r="809" spans="1:11" ht="14.5" x14ac:dyDescent="0.3">
      <c r="A809" s="19"/>
      <c r="B809" s="19"/>
      <c r="C809" s="19"/>
      <c r="D809" s="23"/>
      <c r="E809" s="19"/>
      <c r="F809" s="19"/>
      <c r="G809" s="19"/>
      <c r="H809" s="22"/>
      <c r="I809" s="23"/>
      <c r="K809" s="22"/>
    </row>
    <row r="810" spans="1:11" ht="14.5" x14ac:dyDescent="0.3">
      <c r="A810" s="19"/>
      <c r="B810" s="19"/>
      <c r="C810" s="19"/>
      <c r="D810" s="23"/>
      <c r="E810" s="19"/>
      <c r="F810" s="19"/>
      <c r="G810" s="19"/>
      <c r="H810" s="22"/>
      <c r="I810" s="23"/>
      <c r="K810" s="22"/>
    </row>
    <row r="811" spans="1:11" ht="14.5" x14ac:dyDescent="0.3">
      <c r="A811" s="19"/>
      <c r="B811" s="19"/>
      <c r="C811" s="19"/>
      <c r="D811" s="23"/>
      <c r="E811" s="19"/>
      <c r="F811" s="19"/>
      <c r="G811" s="19"/>
      <c r="H811" s="22"/>
      <c r="I811" s="23"/>
      <c r="K811" s="22"/>
    </row>
    <row r="812" spans="1:11" ht="14.5" x14ac:dyDescent="0.3">
      <c r="A812" s="19"/>
      <c r="B812" s="19"/>
      <c r="C812" s="19"/>
      <c r="D812" s="23"/>
      <c r="E812" s="19"/>
      <c r="F812" s="19"/>
      <c r="G812" s="19"/>
      <c r="H812" s="22"/>
      <c r="I812" s="23"/>
      <c r="K812" s="22"/>
    </row>
    <row r="813" spans="1:11" ht="14.5" x14ac:dyDescent="0.3">
      <c r="A813" s="19"/>
      <c r="B813" s="19"/>
      <c r="C813" s="19"/>
      <c r="D813" s="23"/>
      <c r="E813" s="19"/>
      <c r="F813" s="19"/>
      <c r="G813" s="19"/>
      <c r="H813" s="22"/>
      <c r="I813" s="23"/>
      <c r="K813" s="22"/>
    </row>
    <row r="814" spans="1:11" ht="14.5" x14ac:dyDescent="0.3">
      <c r="A814" s="19"/>
      <c r="B814" s="19"/>
      <c r="C814" s="19"/>
      <c r="D814" s="23"/>
      <c r="E814" s="19"/>
      <c r="F814" s="19"/>
      <c r="G814" s="19"/>
      <c r="H814" s="22"/>
      <c r="I814" s="23"/>
      <c r="K814" s="22"/>
    </row>
    <row r="815" spans="1:11" ht="14.5" x14ac:dyDescent="0.3">
      <c r="A815" s="19"/>
      <c r="B815" s="19"/>
      <c r="C815" s="19"/>
      <c r="D815" s="23"/>
      <c r="E815" s="19"/>
      <c r="F815" s="19"/>
      <c r="G815" s="19"/>
      <c r="H815" s="22"/>
      <c r="I815" s="23"/>
      <c r="K815" s="22"/>
    </row>
    <row r="816" spans="1:11" ht="14.5" x14ac:dyDescent="0.3">
      <c r="A816" s="19"/>
      <c r="B816" s="19"/>
      <c r="C816" s="19"/>
      <c r="D816" s="23"/>
      <c r="E816" s="19"/>
      <c r="F816" s="19"/>
      <c r="G816" s="19"/>
      <c r="H816" s="22"/>
      <c r="I816" s="23"/>
      <c r="K816" s="22"/>
    </row>
    <row r="817" spans="1:11" ht="14.5" x14ac:dyDescent="0.3">
      <c r="A817" s="19"/>
      <c r="B817" s="19"/>
      <c r="C817" s="19"/>
      <c r="D817" s="23"/>
      <c r="E817" s="19"/>
      <c r="F817" s="19"/>
      <c r="G817" s="19"/>
      <c r="H817" s="22"/>
      <c r="I817" s="23"/>
      <c r="K817" s="22"/>
    </row>
    <row r="818" spans="1:11" ht="14.5" x14ac:dyDescent="0.3">
      <c r="A818" s="19"/>
      <c r="B818" s="19"/>
      <c r="C818" s="19"/>
      <c r="D818" s="23"/>
      <c r="E818" s="19"/>
      <c r="F818" s="19"/>
      <c r="G818" s="19"/>
      <c r="H818" s="22"/>
      <c r="I818" s="23"/>
      <c r="K818" s="22"/>
    </row>
    <row r="819" spans="1:11" ht="14.5" x14ac:dyDescent="0.3">
      <c r="A819" s="19"/>
      <c r="B819" s="19"/>
      <c r="C819" s="19"/>
      <c r="D819" s="23"/>
      <c r="E819" s="19"/>
      <c r="F819" s="19"/>
      <c r="G819" s="19"/>
      <c r="H819" s="22"/>
      <c r="I819" s="23"/>
      <c r="K819" s="22"/>
    </row>
    <row r="820" spans="1:11" ht="14.5" x14ac:dyDescent="0.3">
      <c r="A820" s="19"/>
      <c r="B820" s="19"/>
      <c r="C820" s="19"/>
      <c r="D820" s="23"/>
      <c r="E820" s="19"/>
      <c r="F820" s="19"/>
      <c r="G820" s="19"/>
      <c r="H820" s="22"/>
      <c r="I820" s="23"/>
      <c r="K820" s="22"/>
    </row>
    <row r="821" spans="1:11" ht="14.5" x14ac:dyDescent="0.3">
      <c r="A821" s="19"/>
      <c r="B821" s="19"/>
      <c r="C821" s="19"/>
      <c r="D821" s="23"/>
      <c r="E821" s="19"/>
      <c r="F821" s="19"/>
      <c r="G821" s="19"/>
      <c r="H821" s="22"/>
      <c r="I821" s="23"/>
      <c r="K821" s="22"/>
    </row>
    <row r="822" spans="1:11" ht="14.5" x14ac:dyDescent="0.3">
      <c r="A822" s="19"/>
      <c r="B822" s="19"/>
      <c r="C822" s="19"/>
      <c r="D822" s="23"/>
      <c r="E822" s="19"/>
      <c r="F822" s="19"/>
      <c r="G822" s="19"/>
      <c r="H822" s="22"/>
      <c r="I822" s="23"/>
      <c r="K822" s="22"/>
    </row>
    <row r="823" spans="1:11" ht="14.5" x14ac:dyDescent="0.3">
      <c r="A823" s="19"/>
      <c r="B823" s="19"/>
      <c r="C823" s="19"/>
      <c r="D823" s="23"/>
      <c r="E823" s="19"/>
      <c r="F823" s="19"/>
      <c r="G823" s="19"/>
      <c r="H823" s="22"/>
      <c r="I823" s="23"/>
      <c r="K823" s="22"/>
    </row>
    <row r="824" spans="1:11" ht="14.5" x14ac:dyDescent="0.3">
      <c r="A824" s="19"/>
      <c r="B824" s="19"/>
      <c r="C824" s="19"/>
      <c r="D824" s="23"/>
      <c r="E824" s="19"/>
      <c r="F824" s="19"/>
      <c r="G824" s="19"/>
      <c r="H824" s="22"/>
      <c r="I824" s="23"/>
      <c r="K824" s="22"/>
    </row>
    <row r="825" spans="1:11" ht="14.5" x14ac:dyDescent="0.3">
      <c r="A825" s="19"/>
      <c r="B825" s="19"/>
      <c r="C825" s="19"/>
      <c r="D825" s="23"/>
      <c r="E825" s="19"/>
      <c r="F825" s="19"/>
      <c r="G825" s="19"/>
      <c r="H825" s="22"/>
      <c r="I825" s="23"/>
      <c r="K825" s="22"/>
    </row>
    <row r="826" spans="1:11" ht="14.5" x14ac:dyDescent="0.3">
      <c r="A826" s="19"/>
      <c r="B826" s="19"/>
      <c r="C826" s="19"/>
      <c r="D826" s="23"/>
      <c r="E826" s="19"/>
      <c r="F826" s="19"/>
      <c r="G826" s="19"/>
      <c r="H826" s="22"/>
      <c r="I826" s="23"/>
      <c r="K826" s="22"/>
    </row>
    <row r="827" spans="1:11" ht="14.5" x14ac:dyDescent="0.3">
      <c r="A827" s="19"/>
      <c r="B827" s="19"/>
      <c r="C827" s="19"/>
      <c r="D827" s="23"/>
      <c r="E827" s="19"/>
      <c r="F827" s="19"/>
      <c r="G827" s="19"/>
      <c r="H827" s="22"/>
      <c r="I827" s="23"/>
      <c r="K827" s="22"/>
    </row>
    <row r="828" spans="1:11" ht="14.5" x14ac:dyDescent="0.3">
      <c r="A828" s="19"/>
      <c r="B828" s="19"/>
      <c r="C828" s="19"/>
      <c r="D828" s="23"/>
      <c r="E828" s="19"/>
      <c r="F828" s="19"/>
      <c r="G828" s="19"/>
      <c r="H828" s="22"/>
      <c r="I828" s="23"/>
      <c r="K828" s="22"/>
    </row>
    <row r="829" spans="1:11" ht="14.5" x14ac:dyDescent="0.3">
      <c r="A829" s="19"/>
      <c r="B829" s="19"/>
      <c r="C829" s="19"/>
      <c r="D829" s="23"/>
      <c r="E829" s="19"/>
      <c r="F829" s="19"/>
      <c r="G829" s="19"/>
      <c r="H829" s="22"/>
      <c r="I829" s="23"/>
      <c r="K829" s="22"/>
    </row>
    <row r="830" spans="1:11" ht="14.5" x14ac:dyDescent="0.3">
      <c r="A830" s="19"/>
      <c r="B830" s="19"/>
      <c r="C830" s="19"/>
      <c r="D830" s="23"/>
      <c r="E830" s="19"/>
      <c r="F830" s="19"/>
      <c r="G830" s="19"/>
      <c r="H830" s="22"/>
      <c r="I830" s="23"/>
      <c r="K830" s="22"/>
    </row>
    <row r="831" spans="1:11" ht="14.5" x14ac:dyDescent="0.3">
      <c r="A831" s="19"/>
      <c r="B831" s="19"/>
      <c r="C831" s="19"/>
      <c r="D831" s="23"/>
      <c r="E831" s="19"/>
      <c r="F831" s="19"/>
      <c r="G831" s="19"/>
      <c r="H831" s="22"/>
      <c r="I831" s="23"/>
      <c r="K831" s="22"/>
    </row>
    <row r="832" spans="1:11" ht="14.5" x14ac:dyDescent="0.3">
      <c r="A832" s="19"/>
      <c r="B832" s="19"/>
      <c r="C832" s="19"/>
      <c r="D832" s="23"/>
      <c r="E832" s="19"/>
      <c r="F832" s="19"/>
      <c r="G832" s="19"/>
      <c r="H832" s="22"/>
      <c r="I832" s="23"/>
      <c r="K832" s="22"/>
    </row>
    <row r="833" spans="1:11" ht="14.5" x14ac:dyDescent="0.3">
      <c r="A833" s="19"/>
      <c r="B833" s="19"/>
      <c r="C833" s="19"/>
      <c r="D833" s="23"/>
      <c r="E833" s="19"/>
      <c r="F833" s="19"/>
      <c r="G833" s="19"/>
      <c r="H833" s="22"/>
      <c r="I833" s="23"/>
      <c r="K833" s="22"/>
    </row>
    <row r="834" spans="1:11" ht="14.5" x14ac:dyDescent="0.3">
      <c r="A834" s="19"/>
      <c r="B834" s="19"/>
      <c r="C834" s="19"/>
      <c r="D834" s="23"/>
      <c r="E834" s="19"/>
      <c r="F834" s="19"/>
      <c r="G834" s="19"/>
      <c r="H834" s="22"/>
      <c r="I834" s="23"/>
      <c r="K834" s="22"/>
    </row>
    <row r="835" spans="1:11" ht="14.5" x14ac:dyDescent="0.3">
      <c r="A835" s="19"/>
      <c r="B835" s="19"/>
      <c r="C835" s="19"/>
      <c r="D835" s="23"/>
      <c r="E835" s="19"/>
      <c r="F835" s="19"/>
      <c r="G835" s="19"/>
      <c r="H835" s="22"/>
      <c r="I835" s="23"/>
      <c r="K835" s="22"/>
    </row>
    <row r="836" spans="1:11" ht="14.5" x14ac:dyDescent="0.3">
      <c r="A836" s="19"/>
      <c r="B836" s="19"/>
      <c r="C836" s="19"/>
      <c r="D836" s="23"/>
      <c r="E836" s="19"/>
      <c r="F836" s="19"/>
      <c r="G836" s="19"/>
      <c r="H836" s="22"/>
      <c r="I836" s="23"/>
      <c r="K836" s="22"/>
    </row>
    <row r="837" spans="1:11" ht="14.5" x14ac:dyDescent="0.3">
      <c r="A837" s="19"/>
      <c r="B837" s="19"/>
      <c r="C837" s="19"/>
      <c r="D837" s="23"/>
      <c r="E837" s="19"/>
      <c r="F837" s="19"/>
      <c r="G837" s="19"/>
      <c r="H837" s="22"/>
      <c r="I837" s="23"/>
      <c r="K837" s="22"/>
    </row>
    <row r="838" spans="1:11" ht="14.5" x14ac:dyDescent="0.3">
      <c r="A838" s="19"/>
      <c r="B838" s="19"/>
      <c r="C838" s="19"/>
      <c r="D838" s="23"/>
      <c r="E838" s="19"/>
      <c r="F838" s="19"/>
      <c r="G838" s="19"/>
      <c r="H838" s="22"/>
      <c r="I838" s="23"/>
      <c r="K838" s="22"/>
    </row>
    <row r="839" spans="1:11" ht="14.5" x14ac:dyDescent="0.3">
      <c r="A839" s="19"/>
      <c r="B839" s="19"/>
      <c r="C839" s="19"/>
      <c r="D839" s="23"/>
      <c r="E839" s="19"/>
      <c r="F839" s="19"/>
      <c r="G839" s="19"/>
      <c r="H839" s="22"/>
      <c r="I839" s="23"/>
      <c r="K839" s="22"/>
    </row>
    <row r="840" spans="1:11" ht="14.5" x14ac:dyDescent="0.3">
      <c r="A840" s="19"/>
      <c r="B840" s="19"/>
      <c r="C840" s="19"/>
      <c r="D840" s="23"/>
      <c r="E840" s="19"/>
      <c r="F840" s="19"/>
      <c r="G840" s="19"/>
      <c r="H840" s="22"/>
      <c r="I840" s="23"/>
      <c r="K840" s="22"/>
    </row>
    <row r="841" spans="1:11" ht="14.5" x14ac:dyDescent="0.3">
      <c r="A841" s="19"/>
      <c r="B841" s="19"/>
      <c r="C841" s="19"/>
      <c r="D841" s="23"/>
      <c r="E841" s="19"/>
      <c r="F841" s="19"/>
      <c r="G841" s="19"/>
      <c r="H841" s="22"/>
      <c r="I841" s="23"/>
      <c r="K841" s="22"/>
    </row>
    <row r="842" spans="1:11" ht="14.5" x14ac:dyDescent="0.3">
      <c r="A842" s="19"/>
      <c r="B842" s="19"/>
      <c r="C842" s="19"/>
      <c r="D842" s="23"/>
      <c r="E842" s="19"/>
      <c r="F842" s="19"/>
      <c r="G842" s="19"/>
      <c r="H842" s="22"/>
      <c r="I842" s="23"/>
      <c r="K842" s="22"/>
    </row>
    <row r="843" spans="1:11" ht="14.5" x14ac:dyDescent="0.3">
      <c r="A843" s="19"/>
      <c r="B843" s="19"/>
      <c r="C843" s="19"/>
      <c r="D843" s="23"/>
      <c r="E843" s="19"/>
      <c r="F843" s="19"/>
      <c r="G843" s="19"/>
      <c r="H843" s="22"/>
      <c r="I843" s="23"/>
      <c r="K843" s="22"/>
    </row>
    <row r="844" spans="1:11" ht="14.5" x14ac:dyDescent="0.3">
      <c r="A844" s="19"/>
      <c r="B844" s="19"/>
      <c r="C844" s="19"/>
      <c r="D844" s="23"/>
      <c r="E844" s="19"/>
      <c r="F844" s="19"/>
      <c r="G844" s="19"/>
      <c r="H844" s="22"/>
      <c r="I844" s="23"/>
      <c r="K844" s="22"/>
    </row>
    <row r="845" spans="1:11" ht="14.5" x14ac:dyDescent="0.3">
      <c r="A845" s="19"/>
      <c r="B845" s="19"/>
      <c r="C845" s="19"/>
      <c r="D845" s="23"/>
      <c r="E845" s="19"/>
      <c r="F845" s="19"/>
      <c r="G845" s="19"/>
      <c r="H845" s="22"/>
      <c r="I845" s="23"/>
      <c r="K845" s="22"/>
    </row>
    <row r="846" spans="1:11" ht="14.5" x14ac:dyDescent="0.3">
      <c r="A846" s="19"/>
      <c r="B846" s="19"/>
      <c r="C846" s="19"/>
      <c r="D846" s="23"/>
      <c r="E846" s="19"/>
      <c r="F846" s="19"/>
      <c r="G846" s="19"/>
      <c r="H846" s="22"/>
      <c r="I846" s="23"/>
      <c r="K846" s="22"/>
    </row>
    <row r="847" spans="1:11" ht="14.5" x14ac:dyDescent="0.3">
      <c r="A847" s="19"/>
      <c r="B847" s="19"/>
      <c r="C847" s="19"/>
      <c r="D847" s="23"/>
      <c r="E847" s="19"/>
      <c r="F847" s="19"/>
      <c r="G847" s="19"/>
      <c r="H847" s="22"/>
      <c r="I847" s="23"/>
      <c r="K847" s="22"/>
    </row>
    <row r="848" spans="1:11" ht="14.5" x14ac:dyDescent="0.3">
      <c r="A848" s="19"/>
      <c r="B848" s="19"/>
      <c r="C848" s="19"/>
      <c r="D848" s="23"/>
      <c r="E848" s="19"/>
      <c r="F848" s="19"/>
      <c r="G848" s="19"/>
      <c r="H848" s="22"/>
      <c r="I848" s="23"/>
      <c r="K848" s="22"/>
    </row>
    <row r="849" spans="1:11" ht="14.5" x14ac:dyDescent="0.3">
      <c r="A849" s="19"/>
      <c r="B849" s="19"/>
      <c r="C849" s="19"/>
      <c r="D849" s="23"/>
      <c r="E849" s="19"/>
      <c r="F849" s="19"/>
      <c r="G849" s="19"/>
      <c r="H849" s="22"/>
      <c r="I849" s="23"/>
      <c r="K849" s="22"/>
    </row>
    <row r="850" spans="1:11" ht="14.5" x14ac:dyDescent="0.3">
      <c r="A850" s="19"/>
      <c r="B850" s="19"/>
      <c r="C850" s="19"/>
      <c r="D850" s="23"/>
      <c r="E850" s="19"/>
      <c r="F850" s="19"/>
      <c r="G850" s="19"/>
      <c r="H850" s="22"/>
      <c r="I850" s="23"/>
      <c r="K850" s="22"/>
    </row>
    <row r="851" spans="1:11" ht="14.5" x14ac:dyDescent="0.3">
      <c r="A851" s="19"/>
      <c r="B851" s="19"/>
      <c r="C851" s="19"/>
      <c r="D851" s="23"/>
      <c r="E851" s="19"/>
      <c r="F851" s="19"/>
      <c r="G851" s="19"/>
      <c r="H851" s="22"/>
      <c r="I851" s="23"/>
      <c r="K851" s="22"/>
    </row>
    <row r="852" spans="1:11" ht="14.5" x14ac:dyDescent="0.3">
      <c r="A852" s="19"/>
      <c r="B852" s="19"/>
      <c r="C852" s="19"/>
      <c r="D852" s="23"/>
      <c r="E852" s="19"/>
      <c r="F852" s="19"/>
      <c r="G852" s="19"/>
      <c r="H852" s="22"/>
      <c r="I852" s="23"/>
      <c r="K852" s="22"/>
    </row>
    <row r="853" spans="1:11" ht="14.5" x14ac:dyDescent="0.3">
      <c r="A853" s="19"/>
      <c r="B853" s="19"/>
      <c r="C853" s="19"/>
      <c r="D853" s="23"/>
      <c r="E853" s="19"/>
      <c r="F853" s="19"/>
      <c r="G853" s="19"/>
      <c r="H853" s="22"/>
      <c r="I853" s="23"/>
      <c r="K853" s="22"/>
    </row>
    <row r="854" spans="1:11" ht="14.5" x14ac:dyDescent="0.3">
      <c r="A854" s="19"/>
      <c r="B854" s="19"/>
      <c r="C854" s="19"/>
      <c r="D854" s="23"/>
      <c r="E854" s="19"/>
      <c r="F854" s="19"/>
      <c r="G854" s="19"/>
      <c r="H854" s="22"/>
      <c r="I854" s="23"/>
      <c r="K854" s="22"/>
    </row>
    <row r="855" spans="1:11" ht="14.5" x14ac:dyDescent="0.3">
      <c r="A855" s="19"/>
      <c r="B855" s="19"/>
      <c r="C855" s="19"/>
      <c r="D855" s="23"/>
      <c r="E855" s="19"/>
      <c r="F855" s="19"/>
      <c r="G855" s="19"/>
      <c r="H855" s="22"/>
      <c r="I855" s="23"/>
      <c r="K855" s="22"/>
    </row>
    <row r="856" spans="1:11" ht="14.5" x14ac:dyDescent="0.3">
      <c r="A856" s="19"/>
      <c r="B856" s="19"/>
      <c r="C856" s="19"/>
      <c r="D856" s="23"/>
      <c r="E856" s="19"/>
      <c r="F856" s="19"/>
      <c r="G856" s="19"/>
      <c r="H856" s="22"/>
      <c r="I856" s="23"/>
      <c r="K856" s="22"/>
    </row>
    <row r="857" spans="1:11" ht="14.5" x14ac:dyDescent="0.3">
      <c r="A857" s="19"/>
      <c r="B857" s="19"/>
      <c r="C857" s="19"/>
      <c r="D857" s="23"/>
      <c r="E857" s="19"/>
      <c r="F857" s="19"/>
      <c r="G857" s="19"/>
      <c r="H857" s="22"/>
      <c r="I857" s="23"/>
      <c r="K857" s="22"/>
    </row>
    <row r="858" spans="1:11" ht="14.5" x14ac:dyDescent="0.3">
      <c r="A858" s="19"/>
      <c r="B858" s="19"/>
      <c r="C858" s="19"/>
      <c r="D858" s="23"/>
      <c r="E858" s="19"/>
      <c r="F858" s="19"/>
      <c r="G858" s="19"/>
      <c r="H858" s="22"/>
      <c r="I858" s="23"/>
      <c r="K858" s="22"/>
    </row>
    <row r="859" spans="1:11" ht="14.5" x14ac:dyDescent="0.3">
      <c r="A859" s="19"/>
      <c r="B859" s="19"/>
      <c r="C859" s="19"/>
      <c r="D859" s="23"/>
      <c r="E859" s="19"/>
      <c r="F859" s="19"/>
      <c r="G859" s="19"/>
      <c r="H859" s="22"/>
      <c r="I859" s="23"/>
      <c r="K859" s="22"/>
    </row>
    <row r="860" spans="1:11" ht="14.5" x14ac:dyDescent="0.3">
      <c r="A860" s="19"/>
      <c r="B860" s="19"/>
      <c r="C860" s="19"/>
      <c r="D860" s="23"/>
      <c r="E860" s="19"/>
      <c r="F860" s="19"/>
      <c r="G860" s="19"/>
      <c r="H860" s="22"/>
      <c r="I860" s="23"/>
      <c r="K860" s="22"/>
    </row>
    <row r="861" spans="1:11" ht="14.5" x14ac:dyDescent="0.3">
      <c r="A861" s="19"/>
      <c r="B861" s="19"/>
      <c r="C861" s="19"/>
      <c r="D861" s="23"/>
      <c r="E861" s="19"/>
      <c r="F861" s="19"/>
      <c r="G861" s="19"/>
      <c r="H861" s="22"/>
      <c r="I861" s="23"/>
      <c r="K861" s="22"/>
    </row>
    <row r="862" spans="1:11" ht="14.5" x14ac:dyDescent="0.3">
      <c r="A862" s="19"/>
      <c r="B862" s="19"/>
      <c r="C862" s="19"/>
      <c r="D862" s="23"/>
      <c r="E862" s="19"/>
      <c r="F862" s="19"/>
      <c r="G862" s="19"/>
      <c r="H862" s="22"/>
      <c r="I862" s="23"/>
      <c r="K862" s="22"/>
    </row>
    <row r="863" spans="1:11" ht="14.5" x14ac:dyDescent="0.3">
      <c r="A863" s="19"/>
      <c r="B863" s="19"/>
      <c r="C863" s="19"/>
      <c r="D863" s="23"/>
      <c r="E863" s="19"/>
      <c r="F863" s="19"/>
      <c r="G863" s="19"/>
      <c r="H863" s="22"/>
      <c r="I863" s="23"/>
      <c r="K863" s="22"/>
    </row>
    <row r="864" spans="1:11" ht="14.5" x14ac:dyDescent="0.3">
      <c r="A864" s="19"/>
      <c r="B864" s="19"/>
      <c r="C864" s="19"/>
      <c r="D864" s="23"/>
      <c r="E864" s="19"/>
      <c r="F864" s="19"/>
      <c r="G864" s="19"/>
      <c r="H864" s="22"/>
      <c r="I864" s="23"/>
      <c r="K864" s="22"/>
    </row>
    <row r="865" spans="1:11" ht="14.5" x14ac:dyDescent="0.3">
      <c r="A865" s="19"/>
      <c r="B865" s="19"/>
      <c r="C865" s="19"/>
      <c r="D865" s="23"/>
      <c r="E865" s="19"/>
      <c r="F865" s="19"/>
      <c r="G865" s="19"/>
      <c r="H865" s="22"/>
      <c r="I865" s="23"/>
      <c r="K865" s="22"/>
    </row>
    <row r="866" spans="1:11" ht="14.5" x14ac:dyDescent="0.3">
      <c r="A866" s="19"/>
      <c r="B866" s="19"/>
      <c r="C866" s="19"/>
      <c r="D866" s="23"/>
      <c r="E866" s="19"/>
      <c r="F866" s="19"/>
      <c r="G866" s="19"/>
      <c r="H866" s="22"/>
      <c r="I866" s="23"/>
      <c r="K866" s="22"/>
    </row>
    <row r="867" spans="1:11" ht="14.5" x14ac:dyDescent="0.3">
      <c r="A867" s="19"/>
      <c r="B867" s="19"/>
      <c r="C867" s="19"/>
      <c r="D867" s="23"/>
      <c r="E867" s="19"/>
      <c r="F867" s="19"/>
      <c r="G867" s="19"/>
      <c r="H867" s="22"/>
      <c r="I867" s="23"/>
      <c r="K867" s="22"/>
    </row>
    <row r="868" spans="1:11" ht="14.5" x14ac:dyDescent="0.3">
      <c r="A868" s="19"/>
      <c r="B868" s="19"/>
      <c r="C868" s="19"/>
      <c r="D868" s="23"/>
      <c r="E868" s="19"/>
      <c r="F868" s="19"/>
      <c r="G868" s="19"/>
      <c r="H868" s="22"/>
      <c r="I868" s="23"/>
      <c r="K868" s="22"/>
    </row>
    <row r="869" spans="1:11" ht="14.5" x14ac:dyDescent="0.3">
      <c r="A869" s="19"/>
      <c r="B869" s="19"/>
      <c r="C869" s="19"/>
      <c r="D869" s="23"/>
      <c r="E869" s="19"/>
      <c r="F869" s="19"/>
      <c r="G869" s="19"/>
      <c r="H869" s="22"/>
      <c r="I869" s="23"/>
      <c r="K869" s="22"/>
    </row>
    <row r="870" spans="1:11" ht="14.5" x14ac:dyDescent="0.3">
      <c r="A870" s="19"/>
      <c r="B870" s="19"/>
      <c r="C870" s="19"/>
      <c r="D870" s="23"/>
      <c r="E870" s="19"/>
      <c r="F870" s="19"/>
      <c r="G870" s="19"/>
      <c r="H870" s="22"/>
      <c r="I870" s="23"/>
      <c r="K870" s="22"/>
    </row>
    <row r="871" spans="1:11" ht="14.5" x14ac:dyDescent="0.3">
      <c r="A871" s="19"/>
      <c r="B871" s="19"/>
      <c r="C871" s="19"/>
      <c r="D871" s="23"/>
      <c r="E871" s="19"/>
      <c r="F871" s="19"/>
      <c r="G871" s="19"/>
      <c r="H871" s="22"/>
      <c r="I871" s="23"/>
      <c r="K871" s="22"/>
    </row>
    <row r="872" spans="1:11" ht="14.5" x14ac:dyDescent="0.3">
      <c r="A872" s="19"/>
      <c r="B872" s="19"/>
      <c r="C872" s="19"/>
      <c r="D872" s="23"/>
      <c r="E872" s="19"/>
      <c r="F872" s="19"/>
      <c r="G872" s="19"/>
      <c r="H872" s="22"/>
      <c r="I872" s="23"/>
      <c r="K872" s="22"/>
    </row>
    <row r="873" spans="1:11" ht="14.5" x14ac:dyDescent="0.3">
      <c r="A873" s="19"/>
      <c r="B873" s="19"/>
      <c r="C873" s="19"/>
      <c r="D873" s="23"/>
      <c r="E873" s="19"/>
      <c r="F873" s="19"/>
      <c r="G873" s="19"/>
      <c r="H873" s="22"/>
      <c r="I873" s="23"/>
      <c r="K873" s="22"/>
    </row>
    <row r="874" spans="1:11" ht="14.5" x14ac:dyDescent="0.3">
      <c r="A874" s="19"/>
      <c r="B874" s="19"/>
      <c r="C874" s="19"/>
      <c r="D874" s="23"/>
      <c r="E874" s="19"/>
      <c r="F874" s="19"/>
      <c r="G874" s="19"/>
      <c r="H874" s="22"/>
      <c r="I874" s="23"/>
      <c r="K874" s="22"/>
    </row>
    <row r="875" spans="1:11" ht="14.5" x14ac:dyDescent="0.3">
      <c r="A875" s="19"/>
      <c r="B875" s="19"/>
      <c r="C875" s="19"/>
      <c r="D875" s="23"/>
      <c r="E875" s="19"/>
      <c r="F875" s="19"/>
      <c r="G875" s="19"/>
      <c r="H875" s="22"/>
      <c r="I875" s="23"/>
      <c r="K875" s="22"/>
    </row>
    <row r="876" spans="1:11" ht="14.5" x14ac:dyDescent="0.3">
      <c r="A876" s="19"/>
      <c r="B876" s="19"/>
      <c r="C876" s="19"/>
      <c r="D876" s="23"/>
      <c r="E876" s="19"/>
      <c r="F876" s="19"/>
      <c r="G876" s="19"/>
      <c r="H876" s="22"/>
      <c r="I876" s="23"/>
      <c r="K876" s="22"/>
    </row>
    <row r="877" spans="1:11" ht="14.5" x14ac:dyDescent="0.3">
      <c r="A877" s="19"/>
      <c r="B877" s="19"/>
      <c r="C877" s="19"/>
      <c r="D877" s="23"/>
      <c r="E877" s="19"/>
      <c r="F877" s="19"/>
      <c r="G877" s="19"/>
      <c r="H877" s="22"/>
      <c r="I877" s="23"/>
      <c r="K877" s="22"/>
    </row>
    <row r="878" spans="1:11" ht="14.5" x14ac:dyDescent="0.3">
      <c r="A878" s="19"/>
      <c r="B878" s="19"/>
      <c r="C878" s="19"/>
      <c r="D878" s="23"/>
      <c r="E878" s="19"/>
      <c r="F878" s="19"/>
      <c r="G878" s="19"/>
      <c r="H878" s="22"/>
      <c r="I878" s="23"/>
      <c r="K878" s="22"/>
    </row>
    <row r="879" spans="1:11" ht="14.5" x14ac:dyDescent="0.3">
      <c r="A879" s="19"/>
      <c r="B879" s="19"/>
      <c r="C879" s="19"/>
      <c r="D879" s="23"/>
      <c r="E879" s="19"/>
      <c r="F879" s="19"/>
      <c r="G879" s="19"/>
      <c r="H879" s="22"/>
      <c r="I879" s="23"/>
      <c r="K879" s="22"/>
    </row>
    <row r="880" spans="1:11" ht="14.5" x14ac:dyDescent="0.3">
      <c r="A880" s="19"/>
      <c r="B880" s="19"/>
      <c r="C880" s="19"/>
      <c r="D880" s="23"/>
      <c r="E880" s="19"/>
      <c r="F880" s="19"/>
      <c r="G880" s="19"/>
      <c r="H880" s="22"/>
      <c r="I880" s="23"/>
      <c r="K880" s="22"/>
    </row>
    <row r="881" spans="1:11" ht="14.5" x14ac:dyDescent="0.3">
      <c r="A881" s="19"/>
      <c r="B881" s="19"/>
      <c r="C881" s="19"/>
      <c r="D881" s="23"/>
      <c r="E881" s="19"/>
      <c r="F881" s="19"/>
      <c r="G881" s="19"/>
      <c r="H881" s="22"/>
      <c r="I881" s="23"/>
      <c r="K881" s="22"/>
    </row>
    <row r="882" spans="1:11" ht="14.5" x14ac:dyDescent="0.3">
      <c r="A882" s="19"/>
      <c r="B882" s="19"/>
      <c r="C882" s="19"/>
      <c r="D882" s="23"/>
      <c r="E882" s="19"/>
      <c r="F882" s="19"/>
      <c r="G882" s="19"/>
      <c r="H882" s="22"/>
      <c r="I882" s="23"/>
      <c r="K882" s="22"/>
    </row>
    <row r="883" spans="1:11" ht="14.5" x14ac:dyDescent="0.3">
      <c r="A883" s="19"/>
      <c r="B883" s="19"/>
      <c r="C883" s="19"/>
      <c r="D883" s="23"/>
      <c r="E883" s="19"/>
      <c r="F883" s="19"/>
      <c r="G883" s="19"/>
      <c r="H883" s="22"/>
      <c r="I883" s="23"/>
      <c r="K883" s="22"/>
    </row>
    <row r="884" spans="1:11" ht="14.5" x14ac:dyDescent="0.3">
      <c r="A884" s="19"/>
      <c r="B884" s="19"/>
      <c r="C884" s="19"/>
      <c r="D884" s="23"/>
      <c r="E884" s="19"/>
      <c r="F884" s="19"/>
      <c r="G884" s="19"/>
      <c r="H884" s="22"/>
      <c r="I884" s="23"/>
      <c r="K884" s="22"/>
    </row>
    <row r="885" spans="1:11" ht="14.5" x14ac:dyDescent="0.3">
      <c r="A885" s="19"/>
      <c r="B885" s="19"/>
      <c r="C885" s="19"/>
      <c r="D885" s="23"/>
      <c r="E885" s="19"/>
      <c r="F885" s="19"/>
      <c r="G885" s="19"/>
      <c r="H885" s="22"/>
      <c r="I885" s="23"/>
      <c r="K885" s="22"/>
    </row>
    <row r="886" spans="1:11" ht="14.5" x14ac:dyDescent="0.3">
      <c r="A886" s="19"/>
      <c r="B886" s="19"/>
      <c r="C886" s="19"/>
      <c r="D886" s="23"/>
      <c r="E886" s="19"/>
      <c r="F886" s="19"/>
      <c r="G886" s="19"/>
      <c r="H886" s="22"/>
      <c r="I886" s="23"/>
      <c r="K886" s="22"/>
    </row>
    <row r="887" spans="1:11" ht="14.5" x14ac:dyDescent="0.3">
      <c r="A887" s="19"/>
      <c r="B887" s="19"/>
      <c r="C887" s="19"/>
      <c r="D887" s="23"/>
      <c r="E887" s="19"/>
      <c r="F887" s="19"/>
      <c r="G887" s="19"/>
      <c r="H887" s="22"/>
      <c r="I887" s="23"/>
      <c r="K887" s="22"/>
    </row>
    <row r="888" spans="1:11" ht="14.5" x14ac:dyDescent="0.3">
      <c r="A888" s="19"/>
      <c r="B888" s="19"/>
      <c r="C888" s="19"/>
      <c r="D888" s="23"/>
      <c r="E888" s="19"/>
      <c r="F888" s="19"/>
      <c r="G888" s="19"/>
      <c r="H888" s="22"/>
      <c r="I888" s="23"/>
      <c r="K888" s="22"/>
    </row>
    <row r="889" spans="1:11" ht="14.5" x14ac:dyDescent="0.3">
      <c r="A889" s="19"/>
      <c r="B889" s="19"/>
      <c r="C889" s="19"/>
      <c r="D889" s="23"/>
      <c r="E889" s="19"/>
      <c r="F889" s="19"/>
      <c r="G889" s="19"/>
      <c r="H889" s="22"/>
      <c r="I889" s="23"/>
      <c r="K889" s="22"/>
    </row>
    <row r="890" spans="1:11" ht="14.5" x14ac:dyDescent="0.3">
      <c r="A890" s="19"/>
      <c r="B890" s="19"/>
      <c r="C890" s="19"/>
      <c r="D890" s="23"/>
      <c r="E890" s="19"/>
      <c r="F890" s="19"/>
      <c r="G890" s="19"/>
      <c r="H890" s="22"/>
      <c r="I890" s="23"/>
      <c r="K890" s="22"/>
    </row>
    <row r="891" spans="1:11" ht="14.5" x14ac:dyDescent="0.3">
      <c r="A891" s="19"/>
      <c r="B891" s="19"/>
      <c r="C891" s="19"/>
      <c r="D891" s="23"/>
      <c r="E891" s="19"/>
      <c r="F891" s="19"/>
      <c r="G891" s="19"/>
      <c r="H891" s="22"/>
      <c r="I891" s="23"/>
      <c r="K891" s="22"/>
    </row>
    <row r="892" spans="1:11" ht="14.5" x14ac:dyDescent="0.3">
      <c r="A892" s="19"/>
      <c r="B892" s="19"/>
      <c r="C892" s="19"/>
      <c r="D892" s="23"/>
      <c r="E892" s="19"/>
      <c r="F892" s="19"/>
      <c r="G892" s="19"/>
      <c r="H892" s="22"/>
      <c r="I892" s="23"/>
      <c r="K892" s="22"/>
    </row>
    <row r="893" spans="1:11" ht="14.5" x14ac:dyDescent="0.3">
      <c r="A893" s="19"/>
      <c r="B893" s="19"/>
      <c r="C893" s="19"/>
      <c r="D893" s="23"/>
      <c r="E893" s="19"/>
      <c r="F893" s="19"/>
      <c r="G893" s="19"/>
      <c r="H893" s="22"/>
      <c r="I893" s="23"/>
      <c r="K893" s="22"/>
    </row>
    <row r="894" spans="1:11" ht="14.5" x14ac:dyDescent="0.3">
      <c r="A894" s="19"/>
      <c r="B894" s="19"/>
      <c r="C894" s="19"/>
      <c r="D894" s="23"/>
      <c r="E894" s="19"/>
      <c r="F894" s="19"/>
      <c r="G894" s="19"/>
      <c r="H894" s="22"/>
      <c r="I894" s="23"/>
      <c r="K894" s="22"/>
    </row>
    <row r="895" spans="1:11" ht="14.5" x14ac:dyDescent="0.3">
      <c r="A895" s="19"/>
      <c r="B895" s="19"/>
      <c r="C895" s="19"/>
      <c r="D895" s="23"/>
      <c r="E895" s="19"/>
      <c r="F895" s="19"/>
      <c r="G895" s="19"/>
      <c r="H895" s="22"/>
      <c r="I895" s="23"/>
      <c r="K895" s="22"/>
    </row>
    <row r="896" spans="1:11" ht="14.5" x14ac:dyDescent="0.3">
      <c r="A896" s="19"/>
      <c r="B896" s="19"/>
      <c r="C896" s="19"/>
      <c r="D896" s="23"/>
      <c r="E896" s="19"/>
      <c r="F896" s="19"/>
      <c r="G896" s="19"/>
      <c r="H896" s="22"/>
      <c r="I896" s="23"/>
      <c r="K896" s="22"/>
    </row>
    <row r="897" spans="1:11" ht="14.5" x14ac:dyDescent="0.3">
      <c r="A897" s="19"/>
      <c r="B897" s="19"/>
      <c r="C897" s="19"/>
      <c r="D897" s="23"/>
      <c r="E897" s="19"/>
      <c r="F897" s="19"/>
      <c r="G897" s="19"/>
      <c r="H897" s="22"/>
      <c r="I897" s="23"/>
      <c r="K897" s="22"/>
    </row>
    <row r="898" spans="1:11" ht="14.5" x14ac:dyDescent="0.3">
      <c r="A898" s="19"/>
      <c r="B898" s="19"/>
      <c r="C898" s="19"/>
      <c r="D898" s="23"/>
      <c r="E898" s="19"/>
      <c r="F898" s="19"/>
      <c r="G898" s="19"/>
      <c r="H898" s="22"/>
      <c r="I898" s="23"/>
      <c r="K898" s="22"/>
    </row>
    <row r="899" spans="1:11" ht="14.5" x14ac:dyDescent="0.3">
      <c r="A899" s="19"/>
      <c r="B899" s="19"/>
      <c r="C899" s="19"/>
      <c r="D899" s="23"/>
      <c r="E899" s="19"/>
      <c r="F899" s="19"/>
      <c r="G899" s="19"/>
      <c r="H899" s="22"/>
      <c r="I899" s="23"/>
      <c r="K899" s="22"/>
    </row>
    <row r="900" spans="1:11" ht="14.5" x14ac:dyDescent="0.3">
      <c r="A900" s="19"/>
      <c r="B900" s="19"/>
      <c r="C900" s="19"/>
      <c r="D900" s="23"/>
      <c r="E900" s="19"/>
      <c r="F900" s="19"/>
      <c r="G900" s="19"/>
      <c r="H900" s="22"/>
      <c r="I900" s="23"/>
      <c r="K900" s="22"/>
    </row>
    <row r="901" spans="1:11" ht="14.5" x14ac:dyDescent="0.3">
      <c r="A901" s="19"/>
      <c r="B901" s="19"/>
      <c r="C901" s="19"/>
      <c r="D901" s="23"/>
      <c r="E901" s="19"/>
      <c r="F901" s="19"/>
      <c r="G901" s="19"/>
      <c r="H901" s="22"/>
      <c r="I901" s="23"/>
      <c r="K901" s="22"/>
    </row>
    <row r="902" spans="1:11" ht="14.5" x14ac:dyDescent="0.3">
      <c r="A902" s="19"/>
      <c r="B902" s="19"/>
      <c r="C902" s="19"/>
      <c r="D902" s="23"/>
      <c r="E902" s="19"/>
      <c r="F902" s="19"/>
      <c r="G902" s="19"/>
      <c r="H902" s="22"/>
      <c r="I902" s="23"/>
      <c r="K902" s="22"/>
    </row>
    <row r="903" spans="1:11" ht="14.5" x14ac:dyDescent="0.3">
      <c r="A903" s="19"/>
      <c r="B903" s="19"/>
      <c r="C903" s="19"/>
      <c r="D903" s="23"/>
      <c r="E903" s="19"/>
      <c r="F903" s="19"/>
      <c r="G903" s="19"/>
      <c r="H903" s="22"/>
      <c r="I903" s="23"/>
      <c r="K903" s="22"/>
    </row>
    <row r="904" spans="1:11" ht="14.5" x14ac:dyDescent="0.3">
      <c r="A904" s="19"/>
      <c r="B904" s="19"/>
      <c r="C904" s="19"/>
      <c r="D904" s="23"/>
      <c r="E904" s="19"/>
      <c r="F904" s="19"/>
      <c r="G904" s="19"/>
      <c r="H904" s="22"/>
      <c r="I904" s="23"/>
      <c r="K904" s="22"/>
    </row>
    <row r="905" spans="1:11" ht="14.5" x14ac:dyDescent="0.3">
      <c r="A905" s="19"/>
      <c r="B905" s="19"/>
      <c r="C905" s="19"/>
      <c r="D905" s="23"/>
      <c r="E905" s="19"/>
      <c r="F905" s="19"/>
      <c r="G905" s="19"/>
      <c r="H905" s="22"/>
      <c r="I905" s="23"/>
      <c r="K905" s="22"/>
    </row>
    <row r="906" spans="1:11" ht="14.5" x14ac:dyDescent="0.3">
      <c r="A906" s="19"/>
      <c r="B906" s="19"/>
      <c r="C906" s="19"/>
      <c r="D906" s="23"/>
      <c r="E906" s="19"/>
      <c r="F906" s="19"/>
      <c r="G906" s="19"/>
      <c r="H906" s="22"/>
      <c r="I906" s="23"/>
      <c r="K906" s="22"/>
    </row>
    <row r="907" spans="1:11" ht="14.5" x14ac:dyDescent="0.3">
      <c r="A907" s="19"/>
      <c r="B907" s="19"/>
      <c r="C907" s="19"/>
      <c r="D907" s="23"/>
      <c r="E907" s="19"/>
      <c r="F907" s="19"/>
      <c r="G907" s="19"/>
      <c r="H907" s="22"/>
      <c r="I907" s="23"/>
      <c r="K907" s="22"/>
    </row>
    <row r="908" spans="1:11" ht="14.5" x14ac:dyDescent="0.3">
      <c r="A908" s="19"/>
      <c r="B908" s="19"/>
      <c r="C908" s="19"/>
      <c r="D908" s="23"/>
      <c r="E908" s="19"/>
      <c r="F908" s="19"/>
      <c r="G908" s="19"/>
      <c r="H908" s="22"/>
      <c r="I908" s="23"/>
      <c r="K908" s="22"/>
    </row>
    <row r="909" spans="1:11" ht="14.5" x14ac:dyDescent="0.3">
      <c r="A909" s="19"/>
      <c r="B909" s="19"/>
      <c r="C909" s="19"/>
      <c r="D909" s="23"/>
      <c r="E909" s="19"/>
      <c r="F909" s="19"/>
      <c r="G909" s="19"/>
      <c r="H909" s="22"/>
      <c r="I909" s="23"/>
      <c r="K909" s="22"/>
    </row>
    <row r="910" spans="1:11" ht="14.5" x14ac:dyDescent="0.3">
      <c r="A910" s="19"/>
      <c r="B910" s="19"/>
      <c r="C910" s="19"/>
      <c r="D910" s="23"/>
      <c r="E910" s="19"/>
      <c r="F910" s="19"/>
      <c r="G910" s="19"/>
      <c r="H910" s="22"/>
      <c r="I910" s="23"/>
      <c r="K910" s="22"/>
    </row>
    <row r="911" spans="1:11" ht="14.5" x14ac:dyDescent="0.3">
      <c r="A911" s="19"/>
      <c r="B911" s="19"/>
      <c r="C911" s="19"/>
      <c r="D911" s="23"/>
      <c r="E911" s="19"/>
      <c r="F911" s="19"/>
      <c r="G911" s="19"/>
      <c r="H911" s="22"/>
      <c r="I911" s="23"/>
      <c r="K911" s="22"/>
    </row>
    <row r="912" spans="1:11" ht="14.5" x14ac:dyDescent="0.3">
      <c r="A912" s="19"/>
      <c r="B912" s="19"/>
      <c r="C912" s="19"/>
      <c r="D912" s="23"/>
      <c r="E912" s="19"/>
      <c r="F912" s="19"/>
      <c r="G912" s="19"/>
      <c r="H912" s="22"/>
      <c r="I912" s="23"/>
      <c r="K912" s="22"/>
    </row>
    <row r="913" spans="1:11" ht="14.5" x14ac:dyDescent="0.3">
      <c r="A913" s="19"/>
      <c r="B913" s="19"/>
      <c r="C913" s="19"/>
      <c r="D913" s="23"/>
      <c r="E913" s="19"/>
      <c r="F913" s="19"/>
      <c r="G913" s="19"/>
      <c r="H913" s="22"/>
      <c r="I913" s="23"/>
      <c r="K913" s="22"/>
    </row>
    <row r="914" spans="1:11" ht="14.5" x14ac:dyDescent="0.3">
      <c r="A914" s="19"/>
      <c r="B914" s="19"/>
      <c r="C914" s="19"/>
      <c r="D914" s="23"/>
      <c r="E914" s="19"/>
      <c r="F914" s="19"/>
      <c r="G914" s="19"/>
      <c r="H914" s="22"/>
      <c r="I914" s="23"/>
      <c r="K914" s="22"/>
    </row>
    <row r="915" spans="1:11" ht="14.5" x14ac:dyDescent="0.3">
      <c r="A915" s="19"/>
      <c r="B915" s="19"/>
      <c r="C915" s="19"/>
      <c r="D915" s="23"/>
      <c r="E915" s="19"/>
      <c r="F915" s="19"/>
      <c r="G915" s="19"/>
      <c r="H915" s="22"/>
      <c r="I915" s="23"/>
      <c r="K915" s="22"/>
    </row>
    <row r="916" spans="1:11" ht="14.5" x14ac:dyDescent="0.3">
      <c r="A916" s="19"/>
      <c r="B916" s="19"/>
      <c r="C916" s="19"/>
      <c r="D916" s="23"/>
      <c r="E916" s="19"/>
      <c r="F916" s="19"/>
      <c r="G916" s="19"/>
      <c r="H916" s="22"/>
      <c r="I916" s="23"/>
      <c r="K916" s="22"/>
    </row>
    <row r="917" spans="1:11" ht="14.5" x14ac:dyDescent="0.3">
      <c r="A917" s="19"/>
      <c r="B917" s="19"/>
      <c r="C917" s="19"/>
      <c r="D917" s="23"/>
      <c r="E917" s="19"/>
      <c r="F917" s="19"/>
      <c r="G917" s="19"/>
      <c r="H917" s="22"/>
      <c r="I917" s="23"/>
      <c r="K917" s="22"/>
    </row>
    <row r="918" spans="1:11" ht="14.5" x14ac:dyDescent="0.3">
      <c r="A918" s="19"/>
      <c r="B918" s="19"/>
      <c r="C918" s="19"/>
      <c r="D918" s="23"/>
      <c r="E918" s="19"/>
      <c r="F918" s="19"/>
      <c r="G918" s="19"/>
      <c r="H918" s="22"/>
      <c r="I918" s="23"/>
      <c r="K918" s="22"/>
    </row>
    <row r="919" spans="1:11" ht="14.5" x14ac:dyDescent="0.3">
      <c r="A919" s="19"/>
      <c r="B919" s="19"/>
      <c r="C919" s="19"/>
      <c r="D919" s="23"/>
      <c r="E919" s="19"/>
      <c r="F919" s="19"/>
      <c r="G919" s="19"/>
      <c r="H919" s="22"/>
      <c r="I919" s="23"/>
      <c r="K919" s="22"/>
    </row>
    <row r="920" spans="1:11" ht="14.5" x14ac:dyDescent="0.3">
      <c r="A920" s="19"/>
      <c r="B920" s="19"/>
      <c r="C920" s="19"/>
      <c r="D920" s="23"/>
      <c r="E920" s="19"/>
      <c r="F920" s="19"/>
      <c r="G920" s="19"/>
      <c r="H920" s="22"/>
      <c r="I920" s="23"/>
      <c r="K920" s="22"/>
    </row>
    <row r="921" spans="1:11" ht="14.5" x14ac:dyDescent="0.3">
      <c r="A921" s="19"/>
      <c r="B921" s="19"/>
      <c r="C921" s="19"/>
      <c r="D921" s="23"/>
      <c r="E921" s="19"/>
      <c r="F921" s="19"/>
      <c r="G921" s="19"/>
      <c r="H921" s="22"/>
      <c r="I921" s="23"/>
      <c r="K921" s="22"/>
    </row>
    <row r="922" spans="1:11" ht="14.5" x14ac:dyDescent="0.3">
      <c r="A922" s="19"/>
      <c r="B922" s="19"/>
      <c r="C922" s="19"/>
      <c r="D922" s="23"/>
      <c r="E922" s="19"/>
      <c r="F922" s="19"/>
      <c r="G922" s="19"/>
      <c r="H922" s="22"/>
      <c r="I922" s="23"/>
      <c r="K922" s="22"/>
    </row>
    <row r="923" spans="1:11" ht="14.5" x14ac:dyDescent="0.3">
      <c r="A923" s="19"/>
      <c r="B923" s="19"/>
      <c r="C923" s="19"/>
      <c r="D923" s="23"/>
      <c r="E923" s="19"/>
      <c r="F923" s="19"/>
      <c r="G923" s="19"/>
      <c r="H923" s="22"/>
      <c r="I923" s="23"/>
      <c r="K923" s="22"/>
    </row>
    <row r="924" spans="1:11" ht="14.5" x14ac:dyDescent="0.3">
      <c r="A924" s="19"/>
      <c r="B924" s="19"/>
      <c r="C924" s="19"/>
      <c r="D924" s="23"/>
      <c r="E924" s="19"/>
      <c r="F924" s="19"/>
      <c r="G924" s="19"/>
      <c r="H924" s="22"/>
      <c r="I924" s="23"/>
      <c r="K924" s="22"/>
    </row>
    <row r="925" spans="1:11" ht="14.5" x14ac:dyDescent="0.3">
      <c r="A925" s="19"/>
      <c r="B925" s="19"/>
      <c r="C925" s="19"/>
      <c r="D925" s="23"/>
      <c r="E925" s="19"/>
      <c r="F925" s="19"/>
      <c r="G925" s="19"/>
      <c r="H925" s="22"/>
      <c r="I925" s="23"/>
      <c r="K925" s="22"/>
    </row>
    <row r="926" spans="1:11" ht="14.5" x14ac:dyDescent="0.3">
      <c r="A926" s="19"/>
      <c r="B926" s="19"/>
      <c r="C926" s="19"/>
      <c r="D926" s="23"/>
      <c r="E926" s="19"/>
      <c r="F926" s="19"/>
      <c r="G926" s="19"/>
      <c r="H926" s="22"/>
      <c r="I926" s="23"/>
      <c r="K926" s="22"/>
    </row>
    <row r="927" spans="1:11" ht="14.5" x14ac:dyDescent="0.3">
      <c r="A927" s="19"/>
      <c r="B927" s="19"/>
      <c r="C927" s="19"/>
      <c r="D927" s="23"/>
      <c r="E927" s="19"/>
      <c r="F927" s="19"/>
      <c r="G927" s="19"/>
      <c r="H927" s="22"/>
      <c r="I927" s="23"/>
      <c r="K927" s="22"/>
    </row>
    <row r="928" spans="1:11" ht="14.5" x14ac:dyDescent="0.3">
      <c r="A928" s="19"/>
      <c r="B928" s="19"/>
      <c r="C928" s="19"/>
      <c r="D928" s="23"/>
      <c r="E928" s="19"/>
      <c r="F928" s="19"/>
      <c r="G928" s="19"/>
      <c r="H928" s="22"/>
      <c r="I928" s="23"/>
      <c r="K928" s="22"/>
    </row>
    <row r="929" spans="1:11" ht="14.5" x14ac:dyDescent="0.3">
      <c r="A929" s="19"/>
      <c r="B929" s="19"/>
      <c r="C929" s="19"/>
      <c r="D929" s="23"/>
      <c r="E929" s="19"/>
      <c r="F929" s="19"/>
      <c r="G929" s="19"/>
      <c r="H929" s="22"/>
      <c r="I929" s="23"/>
      <c r="K929" s="22"/>
    </row>
    <row r="930" spans="1:11" ht="14.5" x14ac:dyDescent="0.3">
      <c r="A930" s="19"/>
      <c r="B930" s="19"/>
      <c r="C930" s="19"/>
      <c r="D930" s="23"/>
      <c r="E930" s="19"/>
      <c r="F930" s="19"/>
      <c r="G930" s="19"/>
      <c r="H930" s="22"/>
      <c r="I930" s="23"/>
      <c r="K930" s="22"/>
    </row>
    <row r="931" spans="1:11" ht="14.5" x14ac:dyDescent="0.3">
      <c r="A931" s="19"/>
      <c r="B931" s="19"/>
      <c r="C931" s="19"/>
      <c r="D931" s="23"/>
      <c r="E931" s="19"/>
      <c r="F931" s="19"/>
      <c r="G931" s="19"/>
      <c r="H931" s="22"/>
      <c r="I931" s="23"/>
      <c r="K931" s="22"/>
    </row>
    <row r="932" spans="1:11" ht="14.5" x14ac:dyDescent="0.3">
      <c r="A932" s="19"/>
      <c r="B932" s="19"/>
      <c r="C932" s="19"/>
      <c r="D932" s="23"/>
      <c r="E932" s="19"/>
      <c r="F932" s="19"/>
      <c r="G932" s="19"/>
      <c r="H932" s="22"/>
      <c r="I932" s="23"/>
      <c r="K932" s="22"/>
    </row>
    <row r="933" spans="1:11" ht="14.5" x14ac:dyDescent="0.3">
      <c r="A933" s="19"/>
      <c r="B933" s="19"/>
      <c r="C933" s="19"/>
      <c r="D933" s="23"/>
      <c r="E933" s="19"/>
      <c r="F933" s="19"/>
      <c r="G933" s="19"/>
      <c r="H933" s="22"/>
      <c r="I933" s="23"/>
      <c r="K933" s="22"/>
    </row>
    <row r="934" spans="1:11" ht="14.5" x14ac:dyDescent="0.3">
      <c r="A934" s="19"/>
      <c r="B934" s="19"/>
      <c r="C934" s="19"/>
      <c r="D934" s="23"/>
      <c r="E934" s="19"/>
      <c r="F934" s="19"/>
      <c r="G934" s="19"/>
      <c r="H934" s="22"/>
      <c r="I934" s="23"/>
      <c r="K934" s="22"/>
    </row>
    <row r="935" spans="1:11" ht="14.5" x14ac:dyDescent="0.3">
      <c r="A935" s="19"/>
      <c r="B935" s="19"/>
      <c r="C935" s="19"/>
      <c r="D935" s="23"/>
      <c r="E935" s="19"/>
      <c r="F935" s="19"/>
      <c r="G935" s="19"/>
      <c r="H935" s="22"/>
      <c r="I935" s="23"/>
      <c r="K935" s="22"/>
    </row>
    <row r="936" spans="1:11" ht="14.5" x14ac:dyDescent="0.3">
      <c r="A936" s="19"/>
      <c r="B936" s="19"/>
      <c r="C936" s="19"/>
      <c r="D936" s="23"/>
      <c r="E936" s="19"/>
      <c r="F936" s="19"/>
      <c r="G936" s="19"/>
      <c r="H936" s="22"/>
      <c r="I936" s="23"/>
      <c r="K936" s="22"/>
    </row>
    <row r="937" spans="1:11" ht="14.5" x14ac:dyDescent="0.3">
      <c r="A937" s="19"/>
      <c r="B937" s="19"/>
      <c r="C937" s="19"/>
      <c r="D937" s="23"/>
      <c r="E937" s="19"/>
      <c r="F937" s="19"/>
      <c r="G937" s="19"/>
      <c r="H937" s="22"/>
      <c r="I937" s="23"/>
      <c r="K937" s="22"/>
    </row>
    <row r="938" spans="1:11" ht="14.5" x14ac:dyDescent="0.3">
      <c r="A938" s="19"/>
      <c r="B938" s="19"/>
      <c r="C938" s="19"/>
      <c r="D938" s="23"/>
      <c r="E938" s="19"/>
      <c r="F938" s="19"/>
      <c r="G938" s="19"/>
      <c r="H938" s="22"/>
      <c r="I938" s="23"/>
      <c r="K938" s="22"/>
    </row>
    <row r="939" spans="1:11" ht="14.5" x14ac:dyDescent="0.3">
      <c r="A939" s="19"/>
      <c r="B939" s="19"/>
      <c r="C939" s="19"/>
      <c r="D939" s="23"/>
      <c r="E939" s="19"/>
      <c r="F939" s="19"/>
      <c r="G939" s="19"/>
      <c r="H939" s="22"/>
      <c r="I939" s="23"/>
      <c r="K939" s="22"/>
    </row>
    <row r="940" spans="1:11" ht="14.5" x14ac:dyDescent="0.3">
      <c r="A940" s="19"/>
      <c r="B940" s="19"/>
      <c r="C940" s="19"/>
      <c r="D940" s="23"/>
      <c r="E940" s="19"/>
      <c r="F940" s="19"/>
      <c r="G940" s="19"/>
      <c r="H940" s="22"/>
      <c r="I940" s="23"/>
      <c r="K940" s="22"/>
    </row>
    <row r="941" spans="1:11" ht="14.5" x14ac:dyDescent="0.3">
      <c r="A941" s="19"/>
      <c r="B941" s="19"/>
      <c r="C941" s="19"/>
      <c r="D941" s="23"/>
      <c r="E941" s="19"/>
      <c r="F941" s="19"/>
      <c r="G941" s="19"/>
      <c r="H941" s="22"/>
      <c r="I941" s="23"/>
      <c r="K941" s="22"/>
    </row>
    <row r="942" spans="1:11" ht="14.5" x14ac:dyDescent="0.3">
      <c r="A942" s="19"/>
      <c r="B942" s="19"/>
      <c r="C942" s="19"/>
      <c r="D942" s="23"/>
      <c r="E942" s="19"/>
      <c r="F942" s="19"/>
      <c r="G942" s="19"/>
      <c r="H942" s="22"/>
      <c r="I942" s="23"/>
      <c r="K942" s="22"/>
    </row>
    <row r="943" spans="1:11" ht="14.5" x14ac:dyDescent="0.3">
      <c r="A943" s="19"/>
      <c r="B943" s="19"/>
      <c r="C943" s="19"/>
      <c r="D943" s="23"/>
      <c r="E943" s="19"/>
      <c r="F943" s="19"/>
      <c r="G943" s="19"/>
      <c r="H943" s="22"/>
      <c r="I943" s="23"/>
      <c r="K943" s="22"/>
    </row>
    <row r="944" spans="1:11" ht="14.5" x14ac:dyDescent="0.3">
      <c r="A944" s="19"/>
      <c r="B944" s="19"/>
      <c r="C944" s="19"/>
      <c r="D944" s="23"/>
      <c r="E944" s="19"/>
      <c r="F944" s="19"/>
      <c r="G944" s="19"/>
      <c r="H944" s="22"/>
      <c r="I944" s="23"/>
      <c r="K944" s="22"/>
    </row>
    <row r="945" spans="1:11" ht="14.5" x14ac:dyDescent="0.3">
      <c r="A945" s="19"/>
      <c r="B945" s="19"/>
      <c r="C945" s="19"/>
      <c r="D945" s="23"/>
      <c r="E945" s="19"/>
      <c r="F945" s="19"/>
      <c r="G945" s="19"/>
      <c r="H945" s="22"/>
      <c r="I945" s="23"/>
      <c r="K945" s="22"/>
    </row>
    <row r="946" spans="1:11" ht="14.5" x14ac:dyDescent="0.3">
      <c r="A946" s="19"/>
      <c r="B946" s="19"/>
      <c r="C946" s="19"/>
      <c r="D946" s="23"/>
      <c r="E946" s="19"/>
      <c r="F946" s="19"/>
      <c r="G946" s="19"/>
      <c r="H946" s="22"/>
      <c r="I946" s="23"/>
      <c r="K946" s="22"/>
    </row>
    <row r="947" spans="1:11" ht="14.5" x14ac:dyDescent="0.3">
      <c r="A947" s="19"/>
      <c r="B947" s="19"/>
      <c r="C947" s="19"/>
      <c r="D947" s="23"/>
      <c r="E947" s="19"/>
      <c r="F947" s="19"/>
      <c r="G947" s="19"/>
      <c r="H947" s="22"/>
      <c r="I947" s="23"/>
      <c r="K947" s="22"/>
    </row>
    <row r="948" spans="1:11" ht="14.5" x14ac:dyDescent="0.3">
      <c r="A948" s="19"/>
      <c r="B948" s="19"/>
      <c r="C948" s="19"/>
      <c r="D948" s="23"/>
      <c r="E948" s="19"/>
      <c r="F948" s="19"/>
      <c r="G948" s="19"/>
      <c r="H948" s="22"/>
      <c r="I948" s="23"/>
      <c r="K948" s="22"/>
    </row>
    <row r="949" spans="1:11" ht="14.5" x14ac:dyDescent="0.3">
      <c r="A949" s="19"/>
      <c r="B949" s="19"/>
      <c r="C949" s="19"/>
      <c r="D949" s="23"/>
      <c r="E949" s="19"/>
      <c r="F949" s="19"/>
      <c r="G949" s="19"/>
      <c r="H949" s="22"/>
      <c r="I949" s="23"/>
      <c r="K949" s="22"/>
    </row>
    <row r="950" spans="1:11" ht="14.5" x14ac:dyDescent="0.3">
      <c r="A950" s="19"/>
      <c r="B950" s="19"/>
      <c r="C950" s="19"/>
      <c r="D950" s="23"/>
      <c r="E950" s="19"/>
      <c r="F950" s="19"/>
      <c r="G950" s="19"/>
      <c r="H950" s="22"/>
      <c r="I950" s="23"/>
      <c r="K950" s="22"/>
    </row>
    <row r="951" spans="1:11" ht="14.5" x14ac:dyDescent="0.3">
      <c r="A951" s="19"/>
      <c r="B951" s="19"/>
      <c r="C951" s="19"/>
      <c r="D951" s="23"/>
      <c r="E951" s="19"/>
      <c r="F951" s="19"/>
      <c r="G951" s="19"/>
      <c r="H951" s="22"/>
      <c r="I951" s="23"/>
      <c r="K951" s="22"/>
    </row>
    <row r="952" spans="1:11" ht="14.5" x14ac:dyDescent="0.3">
      <c r="A952" s="19"/>
      <c r="B952" s="19"/>
      <c r="C952" s="19"/>
      <c r="D952" s="23"/>
      <c r="E952" s="19"/>
      <c r="F952" s="19"/>
      <c r="G952" s="19"/>
      <c r="H952" s="22"/>
      <c r="I952" s="23"/>
      <c r="K952" s="22"/>
    </row>
    <row r="953" spans="1:11" ht="14.5" x14ac:dyDescent="0.3">
      <c r="A953" s="19"/>
      <c r="B953" s="19"/>
      <c r="C953" s="19"/>
      <c r="D953" s="23"/>
      <c r="E953" s="19"/>
      <c r="F953" s="19"/>
      <c r="G953" s="19"/>
      <c r="H953" s="22"/>
      <c r="I953" s="23"/>
      <c r="K953" s="22"/>
    </row>
    <row r="954" spans="1:11" ht="14.5" x14ac:dyDescent="0.3">
      <c r="A954" s="19"/>
      <c r="B954" s="19"/>
      <c r="C954" s="19"/>
      <c r="D954" s="23"/>
      <c r="E954" s="19"/>
      <c r="F954" s="19"/>
      <c r="G954" s="19"/>
      <c r="H954" s="22"/>
      <c r="I954" s="23"/>
      <c r="K954" s="22"/>
    </row>
    <row r="955" spans="1:11" ht="14.5" x14ac:dyDescent="0.3">
      <c r="A955" s="19"/>
      <c r="B955" s="19"/>
      <c r="C955" s="19"/>
      <c r="D955" s="23"/>
      <c r="E955" s="19"/>
      <c r="F955" s="19"/>
      <c r="G955" s="19"/>
      <c r="H955" s="22"/>
      <c r="I955" s="23"/>
      <c r="K955" s="22"/>
    </row>
    <row r="956" spans="1:11" ht="14.5" x14ac:dyDescent="0.3">
      <c r="A956" s="19"/>
      <c r="B956" s="19"/>
      <c r="C956" s="19"/>
      <c r="D956" s="23"/>
      <c r="E956" s="19"/>
      <c r="F956" s="19"/>
      <c r="G956" s="19"/>
      <c r="H956" s="22"/>
      <c r="I956" s="23"/>
      <c r="K956" s="22"/>
    </row>
    <row r="957" spans="1:11" ht="14.5" x14ac:dyDescent="0.3">
      <c r="A957" s="19"/>
      <c r="B957" s="19"/>
      <c r="C957" s="19"/>
      <c r="D957" s="23"/>
      <c r="E957" s="19"/>
      <c r="F957" s="19"/>
      <c r="G957" s="19"/>
      <c r="H957" s="22"/>
      <c r="I957" s="23"/>
      <c r="K957" s="22"/>
    </row>
    <row r="958" spans="1:11" ht="14.5" x14ac:dyDescent="0.3">
      <c r="A958" s="19"/>
      <c r="B958" s="19"/>
      <c r="C958" s="19"/>
      <c r="D958" s="23"/>
      <c r="E958" s="19"/>
      <c r="F958" s="19"/>
      <c r="G958" s="19"/>
      <c r="H958" s="22"/>
      <c r="I958" s="23"/>
      <c r="K958" s="22"/>
    </row>
    <row r="959" spans="1:11" ht="14.5" x14ac:dyDescent="0.3">
      <c r="A959" s="19"/>
      <c r="B959" s="19"/>
      <c r="C959" s="19"/>
      <c r="D959" s="23"/>
      <c r="E959" s="19"/>
      <c r="F959" s="19"/>
      <c r="G959" s="19"/>
      <c r="H959" s="22"/>
      <c r="I959" s="23"/>
      <c r="K959" s="22"/>
    </row>
    <row r="960" spans="1:11" ht="14.5" x14ac:dyDescent="0.3">
      <c r="A960" s="19"/>
      <c r="B960" s="19"/>
      <c r="C960" s="19"/>
      <c r="D960" s="23"/>
      <c r="E960" s="19"/>
      <c r="F960" s="19"/>
      <c r="G960" s="19"/>
      <c r="H960" s="22"/>
      <c r="I960" s="23"/>
      <c r="K960" s="22"/>
    </row>
    <row r="961" spans="1:11" ht="14.5" x14ac:dyDescent="0.3">
      <c r="A961" s="19"/>
      <c r="B961" s="19"/>
      <c r="C961" s="19"/>
      <c r="D961" s="23"/>
      <c r="E961" s="19"/>
      <c r="F961" s="19"/>
      <c r="G961" s="19"/>
      <c r="H961" s="22"/>
      <c r="I961" s="23"/>
      <c r="K961" s="22"/>
    </row>
    <row r="962" spans="1:11" ht="14.5" x14ac:dyDescent="0.3">
      <c r="A962" s="19"/>
      <c r="B962" s="19"/>
      <c r="C962" s="19"/>
      <c r="D962" s="23"/>
      <c r="E962" s="19"/>
      <c r="F962" s="19"/>
      <c r="G962" s="19"/>
      <c r="H962" s="22"/>
      <c r="I962" s="23"/>
      <c r="K962" s="22"/>
    </row>
    <row r="963" spans="1:11" ht="14.5" x14ac:dyDescent="0.3">
      <c r="A963" s="19"/>
      <c r="B963" s="19"/>
      <c r="C963" s="19"/>
      <c r="D963" s="23"/>
      <c r="E963" s="19"/>
      <c r="F963" s="19"/>
      <c r="G963" s="19"/>
      <c r="H963" s="22"/>
      <c r="I963" s="23"/>
      <c r="K963" s="22"/>
    </row>
    <row r="964" spans="1:11" ht="14.5" x14ac:dyDescent="0.3">
      <c r="A964" s="19"/>
      <c r="B964" s="19"/>
      <c r="C964" s="19"/>
      <c r="D964" s="23"/>
      <c r="E964" s="19"/>
      <c r="F964" s="19"/>
      <c r="G964" s="19"/>
      <c r="H964" s="22"/>
      <c r="I964" s="23"/>
      <c r="K964" s="22"/>
    </row>
    <row r="965" spans="1:11" ht="14.5" x14ac:dyDescent="0.3">
      <c r="A965" s="19"/>
      <c r="B965" s="19"/>
      <c r="C965" s="19"/>
      <c r="D965" s="23"/>
      <c r="E965" s="19"/>
      <c r="F965" s="19"/>
      <c r="G965" s="19"/>
      <c r="H965" s="22"/>
      <c r="I965" s="23"/>
      <c r="K965" s="22"/>
    </row>
    <row r="966" spans="1:11" ht="14.5" x14ac:dyDescent="0.3">
      <c r="A966" s="19"/>
      <c r="B966" s="19"/>
      <c r="C966" s="19"/>
      <c r="D966" s="23"/>
      <c r="E966" s="19"/>
      <c r="F966" s="19"/>
      <c r="G966" s="19"/>
      <c r="H966" s="22"/>
      <c r="I966" s="23"/>
      <c r="K966" s="22"/>
    </row>
    <row r="967" spans="1:11" ht="14.5" x14ac:dyDescent="0.3">
      <c r="A967" s="19"/>
      <c r="B967" s="19"/>
      <c r="C967" s="19"/>
      <c r="D967" s="23"/>
      <c r="E967" s="19"/>
      <c r="F967" s="19"/>
      <c r="G967" s="19"/>
      <c r="H967" s="22"/>
      <c r="I967" s="23"/>
      <c r="K967" s="22"/>
    </row>
    <row r="968" spans="1:11" ht="14.5" x14ac:dyDescent="0.3">
      <c r="A968" s="19"/>
      <c r="B968" s="19"/>
      <c r="C968" s="19"/>
      <c r="D968" s="23"/>
      <c r="E968" s="19"/>
      <c r="F968" s="19"/>
      <c r="G968" s="19"/>
      <c r="H968" s="22"/>
      <c r="I968" s="23"/>
      <c r="K968" s="22"/>
    </row>
    <row r="969" spans="1:11" ht="14.5" x14ac:dyDescent="0.3">
      <c r="A969" s="19"/>
      <c r="B969" s="19"/>
      <c r="C969" s="19"/>
      <c r="D969" s="23"/>
      <c r="E969" s="19"/>
      <c r="F969" s="19"/>
      <c r="G969" s="19"/>
      <c r="H969" s="22"/>
      <c r="I969" s="23"/>
      <c r="K969" s="22"/>
    </row>
    <row r="970" spans="1:11" ht="14.5" x14ac:dyDescent="0.3">
      <c r="A970" s="19"/>
      <c r="B970" s="19"/>
      <c r="C970" s="19"/>
      <c r="D970" s="23"/>
      <c r="E970" s="19"/>
      <c r="F970" s="19"/>
      <c r="G970" s="19"/>
      <c r="H970" s="22"/>
      <c r="I970" s="23"/>
      <c r="K970" s="22"/>
    </row>
    <row r="971" spans="1:11" ht="14.5" x14ac:dyDescent="0.3">
      <c r="A971" s="19"/>
      <c r="B971" s="19"/>
      <c r="C971" s="19"/>
      <c r="D971" s="23"/>
      <c r="E971" s="19"/>
      <c r="F971" s="19"/>
      <c r="G971" s="19"/>
      <c r="H971" s="22"/>
      <c r="I971" s="23"/>
      <c r="K971" s="22"/>
    </row>
    <row r="972" spans="1:11" ht="14.5" x14ac:dyDescent="0.3">
      <c r="A972" s="19"/>
      <c r="B972" s="19"/>
      <c r="C972" s="19"/>
      <c r="D972" s="23"/>
      <c r="E972" s="19"/>
      <c r="F972" s="19"/>
      <c r="G972" s="19"/>
      <c r="H972" s="22"/>
      <c r="I972" s="23"/>
      <c r="K972" s="22"/>
    </row>
    <row r="973" spans="1:11" ht="14.5" x14ac:dyDescent="0.3">
      <c r="A973" s="19"/>
      <c r="B973" s="19"/>
      <c r="C973" s="19"/>
      <c r="D973" s="23"/>
      <c r="E973" s="19"/>
      <c r="F973" s="19"/>
      <c r="G973" s="19"/>
      <c r="H973" s="22"/>
      <c r="I973" s="23"/>
      <c r="K973" s="22"/>
    </row>
    <row r="974" spans="1:11" ht="14.5" x14ac:dyDescent="0.3">
      <c r="A974" s="19"/>
      <c r="B974" s="19"/>
      <c r="C974" s="19"/>
      <c r="D974" s="23"/>
      <c r="E974" s="19"/>
      <c r="F974" s="19"/>
      <c r="G974" s="19"/>
      <c r="H974" s="22"/>
      <c r="I974" s="23"/>
      <c r="K974" s="22"/>
    </row>
    <row r="975" spans="1:11" ht="14.5" x14ac:dyDescent="0.3">
      <c r="A975" s="19"/>
      <c r="B975" s="19"/>
      <c r="C975" s="19"/>
      <c r="D975" s="23"/>
      <c r="E975" s="19"/>
      <c r="F975" s="19"/>
      <c r="G975" s="19"/>
      <c r="H975" s="22"/>
      <c r="I975" s="23"/>
      <c r="K975" s="22"/>
    </row>
    <row r="976" spans="1:11" ht="14.5" x14ac:dyDescent="0.3">
      <c r="A976" s="19"/>
      <c r="B976" s="19"/>
      <c r="C976" s="19"/>
      <c r="D976" s="23"/>
      <c r="E976" s="19"/>
      <c r="F976" s="19"/>
      <c r="G976" s="19"/>
      <c r="H976" s="22"/>
      <c r="I976" s="23"/>
      <c r="K976" s="22"/>
    </row>
    <row r="977" spans="1:11" ht="14.5" x14ac:dyDescent="0.3">
      <c r="A977" s="19"/>
      <c r="B977" s="19"/>
      <c r="C977" s="19"/>
      <c r="D977" s="23"/>
      <c r="E977" s="19"/>
      <c r="F977" s="19"/>
      <c r="G977" s="19"/>
      <c r="H977" s="22"/>
      <c r="I977" s="23"/>
      <c r="K977" s="22"/>
    </row>
    <row r="978" spans="1:11" ht="14.5" x14ac:dyDescent="0.3">
      <c r="A978" s="19"/>
      <c r="B978" s="19"/>
      <c r="C978" s="19"/>
      <c r="D978" s="23"/>
      <c r="E978" s="19"/>
      <c r="F978" s="19"/>
      <c r="G978" s="19"/>
      <c r="H978" s="22"/>
      <c r="I978" s="23"/>
      <c r="K978" s="22"/>
    </row>
    <row r="979" spans="1:11" ht="14.5" x14ac:dyDescent="0.3">
      <c r="A979" s="19"/>
      <c r="B979" s="19"/>
      <c r="C979" s="19"/>
      <c r="D979" s="23"/>
      <c r="E979" s="19"/>
      <c r="F979" s="19"/>
      <c r="G979" s="19"/>
      <c r="H979" s="22"/>
      <c r="I979" s="23"/>
      <c r="K979" s="22"/>
    </row>
    <row r="980" spans="1:11" ht="14.5" x14ac:dyDescent="0.3">
      <c r="A980" s="19"/>
      <c r="B980" s="19"/>
      <c r="C980" s="19"/>
      <c r="D980" s="23"/>
      <c r="E980" s="19"/>
      <c r="F980" s="19"/>
      <c r="G980" s="19"/>
      <c r="H980" s="22"/>
      <c r="I980" s="23"/>
      <c r="K980" s="22"/>
    </row>
    <row r="981" spans="1:11" ht="14.5" x14ac:dyDescent="0.3">
      <c r="A981" s="19"/>
      <c r="B981" s="19"/>
      <c r="C981" s="19"/>
      <c r="D981" s="23"/>
      <c r="E981" s="19"/>
      <c r="F981" s="19"/>
      <c r="G981" s="19"/>
      <c r="H981" s="22"/>
      <c r="I981" s="23"/>
      <c r="K981" s="22"/>
    </row>
    <row r="982" spans="1:11" ht="14.5" x14ac:dyDescent="0.3">
      <c r="A982" s="19"/>
      <c r="B982" s="19"/>
      <c r="C982" s="19"/>
      <c r="D982" s="23"/>
      <c r="E982" s="19"/>
      <c r="F982" s="19"/>
      <c r="G982" s="19"/>
      <c r="H982" s="22"/>
      <c r="I982" s="23"/>
      <c r="K982" s="22"/>
    </row>
    <row r="983" spans="1:11" ht="14.5" x14ac:dyDescent="0.3">
      <c r="A983" s="19"/>
      <c r="B983" s="19"/>
      <c r="C983" s="19"/>
      <c r="D983" s="23"/>
      <c r="E983" s="19"/>
      <c r="F983" s="19"/>
      <c r="G983" s="19"/>
      <c r="H983" s="22"/>
      <c r="I983" s="23"/>
      <c r="K983" s="22"/>
    </row>
    <row r="984" spans="1:11" ht="14.5" x14ac:dyDescent="0.3">
      <c r="A984" s="19"/>
      <c r="B984" s="19"/>
      <c r="C984" s="19"/>
      <c r="D984" s="23"/>
      <c r="E984" s="19"/>
      <c r="F984" s="19"/>
      <c r="G984" s="19"/>
      <c r="H984" s="22"/>
      <c r="I984" s="23"/>
      <c r="K984" s="22"/>
    </row>
    <row r="985" spans="1:11" ht="14.5" x14ac:dyDescent="0.3">
      <c r="A985" s="19"/>
      <c r="B985" s="19"/>
      <c r="C985" s="19"/>
      <c r="D985" s="23"/>
      <c r="E985" s="19"/>
      <c r="F985" s="19"/>
      <c r="G985" s="19"/>
      <c r="H985" s="22"/>
      <c r="I985" s="23"/>
      <c r="K985" s="22"/>
    </row>
    <row r="986" spans="1:11" ht="14.5" x14ac:dyDescent="0.3">
      <c r="A986" s="19"/>
      <c r="B986" s="19"/>
      <c r="C986" s="19"/>
      <c r="D986" s="23"/>
      <c r="E986" s="19"/>
      <c r="F986" s="19"/>
      <c r="G986" s="19"/>
      <c r="H986" s="22"/>
      <c r="I986" s="23"/>
      <c r="K986" s="22"/>
    </row>
    <row r="987" spans="1:11" ht="14.5" x14ac:dyDescent="0.3">
      <c r="A987" s="19"/>
      <c r="B987" s="19"/>
      <c r="C987" s="19"/>
      <c r="D987" s="23"/>
      <c r="E987" s="19"/>
      <c r="F987" s="19"/>
      <c r="G987" s="19"/>
      <c r="H987" s="22"/>
      <c r="I987" s="23"/>
      <c r="K987" s="22"/>
    </row>
    <row r="988" spans="1:11" ht="14.5" x14ac:dyDescent="0.3">
      <c r="A988" s="19"/>
      <c r="B988" s="19"/>
      <c r="C988" s="19"/>
      <c r="D988" s="23"/>
      <c r="E988" s="19"/>
      <c r="F988" s="19"/>
      <c r="G988" s="19"/>
      <c r="H988" s="22"/>
      <c r="I988" s="23"/>
      <c r="K988" s="22"/>
    </row>
    <row r="989" spans="1:11" ht="14.5" x14ac:dyDescent="0.3">
      <c r="A989" s="19"/>
      <c r="B989" s="19"/>
      <c r="C989" s="19"/>
      <c r="D989" s="23"/>
      <c r="E989" s="19"/>
      <c r="F989" s="19"/>
      <c r="G989" s="19"/>
      <c r="H989" s="22"/>
      <c r="I989" s="23"/>
      <c r="K989" s="22"/>
    </row>
    <row r="990" spans="1:11" ht="14.5" x14ac:dyDescent="0.3">
      <c r="A990" s="19"/>
      <c r="B990" s="19"/>
      <c r="C990" s="19"/>
      <c r="D990" s="23"/>
      <c r="E990" s="19"/>
      <c r="F990" s="19"/>
      <c r="G990" s="19"/>
      <c r="H990" s="22"/>
      <c r="I990" s="23"/>
      <c r="K990" s="22"/>
    </row>
    <row r="991" spans="1:11" ht="14.5" x14ac:dyDescent="0.3">
      <c r="A991" s="19"/>
      <c r="B991" s="19"/>
      <c r="C991" s="19"/>
      <c r="D991" s="23"/>
      <c r="E991" s="19"/>
      <c r="F991" s="19"/>
      <c r="G991" s="19"/>
      <c r="H991" s="22"/>
      <c r="I991" s="23"/>
      <c r="K991" s="22"/>
    </row>
    <row r="992" spans="1:11" ht="14.5" x14ac:dyDescent="0.3">
      <c r="A992" s="19"/>
      <c r="B992" s="19"/>
      <c r="C992" s="19"/>
      <c r="D992" s="23"/>
      <c r="E992" s="19"/>
      <c r="F992" s="19"/>
      <c r="G992" s="19"/>
      <c r="H992" s="22"/>
      <c r="I992" s="23"/>
      <c r="K992" s="22"/>
    </row>
    <row r="993" spans="1:11" ht="14.5" x14ac:dyDescent="0.3">
      <c r="A993" s="19"/>
      <c r="B993" s="19"/>
      <c r="C993" s="19"/>
      <c r="D993" s="23"/>
      <c r="E993" s="19"/>
      <c r="F993" s="19"/>
      <c r="G993" s="19"/>
      <c r="H993" s="22"/>
      <c r="I993" s="23"/>
      <c r="K993" s="22"/>
    </row>
    <row r="994" spans="1:11" ht="14.5" x14ac:dyDescent="0.3">
      <c r="A994" s="19"/>
      <c r="B994" s="19"/>
      <c r="C994" s="19"/>
      <c r="D994" s="23"/>
      <c r="E994" s="19"/>
      <c r="F994" s="19"/>
      <c r="G994" s="19"/>
      <c r="H994" s="22"/>
      <c r="I994" s="23"/>
      <c r="K994" s="22"/>
    </row>
    <row r="995" spans="1:11" ht="14.5" x14ac:dyDescent="0.3">
      <c r="A995" s="19"/>
      <c r="B995" s="19"/>
      <c r="C995" s="19"/>
      <c r="D995" s="23"/>
      <c r="E995" s="19"/>
      <c r="F995" s="19"/>
      <c r="G995" s="19"/>
      <c r="H995" s="22"/>
      <c r="I995" s="23"/>
      <c r="K995" s="22"/>
    </row>
    <row r="996" spans="1:11" ht="14.5" x14ac:dyDescent="0.3">
      <c r="A996" s="19"/>
      <c r="B996" s="19"/>
      <c r="C996" s="19"/>
      <c r="D996" s="23"/>
      <c r="E996" s="19"/>
      <c r="F996" s="19"/>
      <c r="G996" s="19"/>
      <c r="H996" s="22"/>
      <c r="I996" s="23"/>
      <c r="K996" s="22"/>
    </row>
    <row r="997" spans="1:11" ht="14.5" x14ac:dyDescent="0.3">
      <c r="A997" s="19"/>
      <c r="B997" s="19"/>
      <c r="C997" s="19"/>
      <c r="D997" s="23"/>
      <c r="E997" s="19"/>
      <c r="F997" s="19"/>
      <c r="G997" s="19"/>
      <c r="H997" s="22"/>
      <c r="I997" s="23"/>
      <c r="K997" s="22"/>
    </row>
    <row r="998" spans="1:11" ht="14.5" x14ac:dyDescent="0.3">
      <c r="A998" s="19"/>
      <c r="B998" s="19"/>
      <c r="C998" s="19"/>
      <c r="D998" s="23"/>
      <c r="E998" s="19"/>
      <c r="F998" s="19"/>
      <c r="G998" s="19"/>
      <c r="H998" s="22"/>
      <c r="I998" s="23"/>
      <c r="K998" s="22"/>
    </row>
    <row r="999" spans="1:11" ht="14.5" x14ac:dyDescent="0.3">
      <c r="A999" s="19"/>
      <c r="B999" s="19"/>
      <c r="C999" s="19"/>
      <c r="D999" s="23"/>
      <c r="E999" s="19"/>
      <c r="F999" s="19"/>
      <c r="G999" s="19"/>
      <c r="H999" s="22"/>
      <c r="I999" s="23"/>
      <c r="K999" s="22"/>
    </row>
    <row r="1000" spans="1:11" ht="14.5" x14ac:dyDescent="0.3">
      <c r="A1000" s="19"/>
      <c r="B1000" s="19"/>
      <c r="C1000" s="19"/>
      <c r="D1000" s="23"/>
      <c r="E1000" s="19"/>
      <c r="F1000" s="19"/>
      <c r="G1000" s="19"/>
      <c r="H1000" s="22"/>
      <c r="I1000" s="23"/>
      <c r="K1000" s="22"/>
    </row>
    <row r="1001" spans="1:11" ht="14.5" x14ac:dyDescent="0.3">
      <c r="A1001" s="19"/>
      <c r="B1001" s="19"/>
      <c r="C1001" s="19"/>
      <c r="D1001" s="23"/>
      <c r="E1001" s="19"/>
      <c r="F1001" s="19"/>
      <c r="G1001" s="19"/>
      <c r="H1001" s="22"/>
      <c r="I1001" s="23"/>
      <c r="K1001" s="22"/>
    </row>
    <row r="1002" spans="1:11" ht="14.5" x14ac:dyDescent="0.3">
      <c r="A1002" s="19"/>
      <c r="B1002" s="19"/>
      <c r="C1002" s="19"/>
      <c r="D1002" s="23"/>
      <c r="E1002" s="19"/>
      <c r="F1002" s="19"/>
      <c r="G1002" s="19"/>
      <c r="H1002" s="22"/>
      <c r="I1002" s="23"/>
      <c r="K1002" s="22"/>
    </row>
    <row r="1003" spans="1:11" ht="14.5" x14ac:dyDescent="0.3">
      <c r="A1003" s="19"/>
      <c r="B1003" s="19"/>
      <c r="C1003" s="19"/>
      <c r="D1003" s="23"/>
      <c r="E1003" s="19"/>
      <c r="F1003" s="19"/>
      <c r="G1003" s="19"/>
      <c r="H1003" s="22"/>
      <c r="I1003" s="23"/>
      <c r="K1003" s="22"/>
    </row>
    <row r="1004" spans="1:11" ht="14.5" x14ac:dyDescent="0.3">
      <c r="A1004" s="19"/>
      <c r="B1004" s="19"/>
      <c r="C1004" s="19"/>
      <c r="D1004" s="23"/>
      <c r="E1004" s="19"/>
      <c r="F1004" s="19"/>
      <c r="G1004" s="19"/>
      <c r="H1004" s="22"/>
      <c r="I1004" s="23"/>
      <c r="K1004" s="22"/>
    </row>
    <row r="1005" spans="1:11" ht="14.5" x14ac:dyDescent="0.3">
      <c r="A1005" s="19"/>
      <c r="B1005" s="19"/>
      <c r="C1005" s="19"/>
      <c r="D1005" s="23"/>
      <c r="E1005" s="19"/>
      <c r="F1005" s="19"/>
      <c r="G1005" s="19"/>
      <c r="H1005" s="22"/>
      <c r="I1005" s="23"/>
      <c r="K1005" s="22"/>
    </row>
    <row r="1006" spans="1:11" ht="14.5" x14ac:dyDescent="0.3">
      <c r="A1006" s="19"/>
      <c r="B1006" s="19"/>
      <c r="C1006" s="19"/>
      <c r="D1006" s="23"/>
      <c r="E1006" s="19"/>
      <c r="F1006" s="19"/>
      <c r="G1006" s="19"/>
      <c r="H1006" s="22"/>
      <c r="I1006" s="23"/>
      <c r="K1006" s="22"/>
    </row>
    <row r="1007" spans="1:11" ht="14.5" x14ac:dyDescent="0.3">
      <c r="A1007" s="19"/>
      <c r="B1007" s="19"/>
      <c r="C1007" s="19"/>
      <c r="D1007" s="23"/>
      <c r="E1007" s="19"/>
      <c r="F1007" s="19"/>
      <c r="G1007" s="19"/>
      <c r="H1007" s="22"/>
      <c r="I1007" s="23"/>
      <c r="K1007" s="22"/>
    </row>
    <row r="1008" spans="1:11" ht="14.5" x14ac:dyDescent="0.3">
      <c r="A1008" s="19"/>
      <c r="B1008" s="19"/>
      <c r="C1008" s="19"/>
      <c r="D1008" s="23"/>
      <c r="E1008" s="19"/>
      <c r="F1008" s="19"/>
      <c r="G1008" s="19"/>
      <c r="H1008" s="22"/>
      <c r="I1008" s="23"/>
      <c r="K1008" s="22"/>
    </row>
    <row r="1009" spans="1:11" ht="14.5" x14ac:dyDescent="0.3">
      <c r="A1009" s="19"/>
      <c r="B1009" s="19"/>
      <c r="C1009" s="19"/>
      <c r="D1009" s="23"/>
      <c r="E1009" s="19"/>
      <c r="F1009" s="19"/>
      <c r="G1009" s="19"/>
      <c r="H1009" s="22"/>
      <c r="I1009" s="23"/>
      <c r="K1009" s="22"/>
    </row>
    <row r="1010" spans="1:11" ht="14.5" x14ac:dyDescent="0.3">
      <c r="A1010" s="19"/>
      <c r="B1010" s="19"/>
      <c r="C1010" s="19"/>
      <c r="D1010" s="23"/>
      <c r="E1010" s="19"/>
      <c r="F1010" s="19"/>
      <c r="G1010" s="19"/>
      <c r="H1010" s="22"/>
      <c r="I1010" s="23"/>
      <c r="K1010" s="22"/>
    </row>
    <row r="1011" spans="1:11" ht="14.5" x14ac:dyDescent="0.3">
      <c r="A1011" s="19"/>
      <c r="B1011" s="19"/>
      <c r="C1011" s="19"/>
      <c r="D1011" s="23"/>
      <c r="E1011" s="19"/>
      <c r="F1011" s="19"/>
      <c r="G1011" s="19"/>
      <c r="H1011" s="22"/>
      <c r="I1011" s="23"/>
      <c r="K1011" s="22"/>
    </row>
    <row r="1012" spans="1:11" ht="14.5" x14ac:dyDescent="0.3">
      <c r="A1012" s="19"/>
      <c r="B1012" s="19"/>
      <c r="C1012" s="19"/>
      <c r="D1012" s="23"/>
      <c r="E1012" s="19"/>
      <c r="F1012" s="19"/>
      <c r="G1012" s="19"/>
      <c r="H1012" s="22"/>
      <c r="I1012" s="23"/>
      <c r="K1012" s="22"/>
    </row>
    <row r="1013" spans="1:11" ht="14.5" x14ac:dyDescent="0.3">
      <c r="A1013" s="19"/>
      <c r="B1013" s="19"/>
      <c r="C1013" s="19"/>
      <c r="D1013" s="23"/>
      <c r="E1013" s="19"/>
      <c r="F1013" s="19"/>
      <c r="G1013" s="19"/>
      <c r="H1013" s="22"/>
      <c r="I1013" s="23"/>
      <c r="K1013" s="22"/>
    </row>
    <row r="1014" spans="1:11" ht="14.5" x14ac:dyDescent="0.3">
      <c r="A1014" s="19"/>
      <c r="B1014" s="19"/>
      <c r="C1014" s="19"/>
      <c r="D1014" s="23"/>
      <c r="E1014" s="19"/>
      <c r="F1014" s="19"/>
      <c r="G1014" s="19"/>
      <c r="H1014" s="22"/>
      <c r="I1014" s="23"/>
      <c r="K1014" s="22"/>
    </row>
    <row r="1015" spans="1:11" ht="14.5" x14ac:dyDescent="0.3">
      <c r="A1015" s="19"/>
      <c r="B1015" s="19"/>
      <c r="C1015" s="19"/>
      <c r="D1015" s="23"/>
      <c r="E1015" s="19"/>
      <c r="F1015" s="19"/>
      <c r="G1015" s="19"/>
      <c r="H1015" s="22"/>
      <c r="I1015" s="23"/>
      <c r="K1015" s="22"/>
    </row>
    <row r="1016" spans="1:11" ht="14.5" x14ac:dyDescent="0.3">
      <c r="A1016" s="19"/>
      <c r="B1016" s="19"/>
      <c r="C1016" s="19"/>
      <c r="D1016" s="23"/>
      <c r="E1016" s="19"/>
      <c r="F1016" s="19"/>
      <c r="G1016" s="19"/>
      <c r="H1016" s="22"/>
      <c r="I1016" s="23"/>
      <c r="K1016" s="22"/>
    </row>
    <row r="1017" spans="1:11" ht="14.5" x14ac:dyDescent="0.3">
      <c r="A1017" s="19"/>
      <c r="B1017" s="19"/>
      <c r="C1017" s="19"/>
      <c r="D1017" s="23"/>
      <c r="E1017" s="19"/>
      <c r="F1017" s="19"/>
      <c r="G1017" s="19"/>
      <c r="H1017" s="22"/>
      <c r="I1017" s="23"/>
      <c r="K1017" s="22"/>
    </row>
    <row r="1018" spans="1:11" ht="14.5" x14ac:dyDescent="0.3">
      <c r="A1018" s="19"/>
      <c r="B1018" s="19"/>
      <c r="C1018" s="19"/>
      <c r="D1018" s="23"/>
      <c r="E1018" s="19"/>
      <c r="F1018" s="19"/>
      <c r="G1018" s="19"/>
      <c r="H1018" s="22"/>
      <c r="I1018" s="23"/>
      <c r="K1018" s="22"/>
    </row>
    <row r="1019" spans="1:11" ht="14.5" x14ac:dyDescent="0.3">
      <c r="A1019" s="19"/>
      <c r="B1019" s="19"/>
      <c r="C1019" s="19"/>
      <c r="D1019" s="23"/>
      <c r="E1019" s="19"/>
      <c r="F1019" s="19"/>
      <c r="G1019" s="19"/>
      <c r="H1019" s="22"/>
      <c r="I1019" s="23"/>
      <c r="K1019" s="22"/>
    </row>
    <row r="1020" spans="1:11" ht="14.5" x14ac:dyDescent="0.3">
      <c r="A1020" s="19"/>
      <c r="B1020" s="19"/>
      <c r="C1020" s="19"/>
      <c r="D1020" s="23"/>
      <c r="E1020" s="19"/>
      <c r="F1020" s="19"/>
      <c r="G1020" s="19"/>
      <c r="H1020" s="22"/>
      <c r="I1020" s="23"/>
      <c r="K1020" s="22"/>
    </row>
    <row r="1021" spans="1:11" ht="14.5" x14ac:dyDescent="0.3">
      <c r="A1021" s="19"/>
      <c r="B1021" s="19"/>
      <c r="C1021" s="19"/>
      <c r="D1021" s="23"/>
      <c r="E1021" s="19"/>
      <c r="F1021" s="19"/>
      <c r="G1021" s="19"/>
      <c r="H1021" s="22"/>
      <c r="I1021" s="23"/>
      <c r="K1021" s="22"/>
    </row>
    <row r="1022" spans="1:11" ht="14.5" x14ac:dyDescent="0.3">
      <c r="A1022" s="19"/>
      <c r="B1022" s="19"/>
      <c r="C1022" s="19"/>
      <c r="D1022" s="23"/>
      <c r="E1022" s="19"/>
      <c r="F1022" s="19"/>
      <c r="G1022" s="19"/>
      <c r="H1022" s="22"/>
      <c r="I1022" s="23"/>
      <c r="K1022" s="22"/>
    </row>
    <row r="1023" spans="1:11" ht="14.5" x14ac:dyDescent="0.3">
      <c r="A1023" s="19"/>
      <c r="B1023" s="19"/>
      <c r="C1023" s="19"/>
      <c r="D1023" s="23"/>
      <c r="E1023" s="19"/>
      <c r="F1023" s="19"/>
      <c r="G1023" s="19"/>
      <c r="H1023" s="22"/>
      <c r="I1023" s="23"/>
      <c r="K1023" s="22"/>
    </row>
    <row r="1024" spans="1:11" ht="14.5" x14ac:dyDescent="0.3">
      <c r="A1024" s="19"/>
      <c r="B1024" s="19"/>
      <c r="C1024" s="19"/>
      <c r="D1024" s="23"/>
      <c r="E1024" s="19"/>
      <c r="F1024" s="19"/>
      <c r="G1024" s="19"/>
      <c r="H1024" s="22"/>
      <c r="I1024" s="23"/>
      <c r="K1024" s="22"/>
    </row>
    <row r="1025" spans="1:11" ht="14.5" x14ac:dyDescent="0.3">
      <c r="A1025" s="19"/>
      <c r="B1025" s="19"/>
      <c r="C1025" s="19"/>
      <c r="D1025" s="23"/>
      <c r="E1025" s="19"/>
      <c r="F1025" s="19"/>
      <c r="G1025" s="19"/>
      <c r="H1025" s="22"/>
      <c r="I1025" s="23"/>
      <c r="K1025" s="22"/>
    </row>
    <row r="1026" spans="1:11" ht="14.5" x14ac:dyDescent="0.3">
      <c r="A1026" s="19"/>
      <c r="B1026" s="19"/>
      <c r="C1026" s="19"/>
      <c r="D1026" s="23"/>
      <c r="E1026" s="19"/>
      <c r="F1026" s="19"/>
      <c r="G1026" s="19"/>
      <c r="H1026" s="22"/>
      <c r="I1026" s="23"/>
      <c r="K1026" s="22"/>
    </row>
    <row r="1027" spans="1:11" ht="14.5" x14ac:dyDescent="0.3">
      <c r="A1027" s="19"/>
      <c r="B1027" s="19"/>
      <c r="C1027" s="19"/>
      <c r="D1027" s="23"/>
      <c r="E1027" s="19"/>
      <c r="F1027" s="19"/>
      <c r="G1027" s="19"/>
      <c r="H1027" s="22"/>
      <c r="I1027" s="23"/>
      <c r="K1027" s="22"/>
    </row>
    <row r="1028" spans="1:11" ht="14.5" x14ac:dyDescent="0.3">
      <c r="A1028" s="19"/>
      <c r="B1028" s="19"/>
      <c r="C1028" s="19"/>
      <c r="D1028" s="23"/>
      <c r="E1028" s="19"/>
      <c r="F1028" s="19"/>
      <c r="G1028" s="19"/>
      <c r="H1028" s="22"/>
      <c r="I1028" s="23"/>
      <c r="K1028" s="22"/>
    </row>
    <row r="1029" spans="1:11" ht="14.5" x14ac:dyDescent="0.3">
      <c r="A1029" s="19"/>
      <c r="B1029" s="19"/>
      <c r="C1029" s="19"/>
      <c r="D1029" s="23"/>
      <c r="E1029" s="19"/>
      <c r="F1029" s="19"/>
      <c r="G1029" s="19"/>
      <c r="H1029" s="22"/>
      <c r="I1029" s="23"/>
      <c r="K1029" s="22"/>
    </row>
    <row r="1030" spans="1:11" ht="14.5" x14ac:dyDescent="0.3">
      <c r="A1030" s="19"/>
      <c r="B1030" s="19"/>
      <c r="C1030" s="19"/>
      <c r="D1030" s="23"/>
      <c r="E1030" s="19"/>
      <c r="F1030" s="19"/>
      <c r="G1030" s="19"/>
      <c r="H1030" s="22"/>
      <c r="I1030" s="23"/>
      <c r="K1030" s="22"/>
    </row>
    <row r="1031" spans="1:11" ht="14.5" x14ac:dyDescent="0.3">
      <c r="A1031" s="19"/>
      <c r="B1031" s="19"/>
      <c r="C1031" s="19"/>
      <c r="D1031" s="23"/>
      <c r="E1031" s="19"/>
      <c r="F1031" s="19"/>
      <c r="G1031" s="19"/>
      <c r="H1031" s="22"/>
      <c r="I1031" s="23"/>
      <c r="K1031" s="22"/>
    </row>
    <row r="1032" spans="1:11" ht="14.5" x14ac:dyDescent="0.3">
      <c r="A1032" s="19"/>
      <c r="B1032" s="19"/>
      <c r="C1032" s="19"/>
      <c r="D1032" s="23"/>
      <c r="E1032" s="19"/>
      <c r="F1032" s="19"/>
      <c r="G1032" s="19"/>
      <c r="H1032" s="22"/>
      <c r="I1032" s="23"/>
      <c r="K1032" s="22"/>
    </row>
    <row r="1033" spans="1:11" ht="14.5" x14ac:dyDescent="0.3">
      <c r="A1033" s="19"/>
      <c r="B1033" s="19"/>
      <c r="C1033" s="19"/>
      <c r="D1033" s="23"/>
      <c r="E1033" s="19"/>
      <c r="F1033" s="19"/>
      <c r="G1033" s="19"/>
      <c r="H1033" s="22"/>
      <c r="I1033" s="23"/>
      <c r="K1033" s="22"/>
    </row>
    <row r="1034" spans="1:11" ht="14.5" x14ac:dyDescent="0.3">
      <c r="A1034" s="19"/>
      <c r="B1034" s="19"/>
      <c r="C1034" s="19"/>
      <c r="D1034" s="23"/>
      <c r="E1034" s="19"/>
      <c r="F1034" s="19"/>
      <c r="G1034" s="19"/>
      <c r="H1034" s="22"/>
      <c r="I1034" s="23"/>
      <c r="K1034" s="22"/>
    </row>
    <row r="1035" spans="1:11" ht="14.5" x14ac:dyDescent="0.3">
      <c r="A1035" s="19"/>
      <c r="B1035" s="19"/>
      <c r="C1035" s="19"/>
      <c r="D1035" s="23"/>
      <c r="E1035" s="19"/>
      <c r="F1035" s="19"/>
      <c r="G1035" s="19"/>
      <c r="H1035" s="22"/>
      <c r="I1035" s="23"/>
      <c r="K1035" s="22"/>
    </row>
    <row r="1036" spans="1:11" ht="14.5" x14ac:dyDescent="0.3">
      <c r="A1036" s="19"/>
      <c r="B1036" s="19"/>
      <c r="C1036" s="19"/>
      <c r="D1036" s="23"/>
      <c r="E1036" s="19"/>
      <c r="F1036" s="19"/>
      <c r="G1036" s="19"/>
      <c r="H1036" s="22"/>
      <c r="I1036" s="23"/>
      <c r="K1036" s="22"/>
    </row>
    <row r="1037" spans="1:11" ht="14.5" x14ac:dyDescent="0.3">
      <c r="A1037" s="19"/>
      <c r="B1037" s="19"/>
      <c r="C1037" s="19"/>
      <c r="D1037" s="23"/>
      <c r="E1037" s="19"/>
      <c r="F1037" s="19"/>
      <c r="G1037" s="19"/>
      <c r="H1037" s="22"/>
      <c r="I1037" s="23"/>
      <c r="K1037" s="22"/>
    </row>
    <row r="1038" spans="1:11" ht="14.5" x14ac:dyDescent="0.3">
      <c r="A1038" s="19"/>
      <c r="B1038" s="19"/>
      <c r="C1038" s="19"/>
      <c r="D1038" s="23"/>
      <c r="E1038" s="19"/>
      <c r="F1038" s="19"/>
      <c r="G1038" s="19"/>
      <c r="H1038" s="22"/>
      <c r="I1038" s="23"/>
      <c r="K1038" s="22"/>
    </row>
    <row r="1039" spans="1:11" ht="14.5" x14ac:dyDescent="0.3">
      <c r="A1039" s="19"/>
      <c r="B1039" s="19"/>
      <c r="C1039" s="19"/>
      <c r="D1039" s="23"/>
      <c r="E1039" s="19"/>
      <c r="F1039" s="19"/>
      <c r="G1039" s="19"/>
      <c r="H1039" s="22"/>
      <c r="I1039" s="23"/>
      <c r="K1039" s="22"/>
    </row>
    <row r="1040" spans="1:11" ht="14.5" x14ac:dyDescent="0.3">
      <c r="A1040" s="19"/>
      <c r="B1040" s="19"/>
      <c r="C1040" s="19"/>
      <c r="D1040" s="23"/>
      <c r="E1040" s="19"/>
      <c r="F1040" s="19"/>
      <c r="G1040" s="19"/>
      <c r="H1040" s="22"/>
      <c r="I1040" s="23"/>
      <c r="K1040" s="22"/>
    </row>
    <row r="1041" spans="1:11" ht="14.5" x14ac:dyDescent="0.3">
      <c r="A1041" s="19"/>
      <c r="B1041" s="19"/>
      <c r="C1041" s="19"/>
      <c r="D1041" s="23"/>
      <c r="E1041" s="19"/>
      <c r="F1041" s="19"/>
      <c r="G1041" s="19"/>
      <c r="H1041" s="22"/>
      <c r="I1041" s="23"/>
      <c r="K1041" s="22"/>
    </row>
    <row r="1042" spans="1:11" ht="14.5" x14ac:dyDescent="0.3">
      <c r="A1042" s="19"/>
      <c r="B1042" s="19"/>
      <c r="C1042" s="19"/>
      <c r="D1042" s="23"/>
      <c r="E1042" s="19"/>
      <c r="F1042" s="19"/>
      <c r="G1042" s="19"/>
      <c r="H1042" s="22"/>
      <c r="I1042" s="23"/>
      <c r="K1042" s="22"/>
    </row>
    <row r="1043" spans="1:11" ht="14.5" x14ac:dyDescent="0.3">
      <c r="A1043" s="19"/>
      <c r="B1043" s="19"/>
      <c r="C1043" s="19"/>
      <c r="D1043" s="23"/>
      <c r="E1043" s="19"/>
      <c r="F1043" s="19"/>
      <c r="G1043" s="19"/>
      <c r="H1043" s="22"/>
      <c r="I1043" s="23"/>
      <c r="K1043" s="22"/>
    </row>
    <row r="1044" spans="1:11" ht="14.5" x14ac:dyDescent="0.3">
      <c r="A1044" s="19"/>
      <c r="B1044" s="19"/>
      <c r="C1044" s="19"/>
      <c r="D1044" s="23"/>
      <c r="E1044" s="19"/>
      <c r="F1044" s="19"/>
      <c r="G1044" s="19"/>
      <c r="H1044" s="22"/>
      <c r="I1044" s="23"/>
      <c r="K1044" s="22"/>
    </row>
    <row r="1045" spans="1:11" ht="14.5" x14ac:dyDescent="0.3">
      <c r="A1045" s="19"/>
      <c r="B1045" s="19"/>
      <c r="C1045" s="19"/>
      <c r="D1045" s="23"/>
      <c r="E1045" s="19"/>
      <c r="F1045" s="19"/>
      <c r="G1045" s="19"/>
      <c r="H1045" s="22"/>
      <c r="I1045" s="23"/>
      <c r="K1045" s="22"/>
    </row>
    <row r="1046" spans="1:11" ht="14.5" x14ac:dyDescent="0.3">
      <c r="A1046" s="19"/>
      <c r="B1046" s="19"/>
      <c r="C1046" s="19"/>
      <c r="D1046" s="23"/>
      <c r="E1046" s="19"/>
      <c r="F1046" s="19"/>
      <c r="G1046" s="19"/>
      <c r="H1046" s="22"/>
      <c r="I1046" s="23"/>
      <c r="K1046" s="22"/>
    </row>
    <row r="1047" spans="1:11" ht="14.5" x14ac:dyDescent="0.3">
      <c r="A1047" s="19"/>
      <c r="B1047" s="19"/>
      <c r="C1047" s="19"/>
      <c r="D1047" s="23"/>
      <c r="E1047" s="19"/>
      <c r="F1047" s="19"/>
      <c r="G1047" s="19"/>
      <c r="H1047" s="22"/>
      <c r="I1047" s="23"/>
      <c r="K1047" s="22"/>
    </row>
    <row r="1048" spans="1:11" ht="14.5" x14ac:dyDescent="0.3">
      <c r="A1048" s="19"/>
      <c r="B1048" s="19"/>
      <c r="C1048" s="19"/>
      <c r="D1048" s="23"/>
      <c r="E1048" s="19"/>
      <c r="F1048" s="19"/>
      <c r="G1048" s="19"/>
      <c r="H1048" s="22"/>
      <c r="I1048" s="23"/>
      <c r="K1048" s="22"/>
    </row>
    <row r="1049" spans="1:11" ht="14.5" x14ac:dyDescent="0.3">
      <c r="A1049" s="19"/>
      <c r="B1049" s="19"/>
      <c r="C1049" s="19"/>
      <c r="D1049" s="23"/>
      <c r="E1049" s="19"/>
      <c r="F1049" s="19"/>
      <c r="G1049" s="19"/>
      <c r="H1049" s="22"/>
      <c r="I1049" s="23"/>
      <c r="K1049" s="22"/>
    </row>
    <row r="1050" spans="1:11" ht="14.5" x14ac:dyDescent="0.3">
      <c r="A1050" s="19"/>
      <c r="B1050" s="19"/>
      <c r="C1050" s="19"/>
      <c r="D1050" s="23"/>
      <c r="E1050" s="19"/>
      <c r="F1050" s="19"/>
      <c r="G1050" s="19"/>
      <c r="H1050" s="22"/>
      <c r="I1050" s="23"/>
      <c r="K1050" s="22"/>
    </row>
    <row r="1051" spans="1:11" ht="14.5" x14ac:dyDescent="0.3">
      <c r="A1051" s="19"/>
      <c r="B1051" s="19"/>
      <c r="C1051" s="19"/>
      <c r="D1051" s="23"/>
      <c r="E1051" s="19"/>
      <c r="F1051" s="19"/>
      <c r="G1051" s="19"/>
      <c r="H1051" s="22"/>
      <c r="I1051" s="23"/>
      <c r="K1051" s="22"/>
    </row>
    <row r="1052" spans="1:11" ht="14.5" x14ac:dyDescent="0.3">
      <c r="A1052" s="19"/>
      <c r="B1052" s="19"/>
      <c r="C1052" s="19"/>
      <c r="D1052" s="23"/>
      <c r="E1052" s="19"/>
      <c r="F1052" s="19"/>
      <c r="G1052" s="19"/>
      <c r="H1052" s="22"/>
      <c r="I1052" s="23"/>
      <c r="K1052" s="22"/>
    </row>
    <row r="1053" spans="1:11" ht="14.5" x14ac:dyDescent="0.3">
      <c r="A1053" s="19"/>
      <c r="B1053" s="19"/>
      <c r="C1053" s="19"/>
      <c r="D1053" s="23"/>
      <c r="E1053" s="19"/>
      <c r="F1053" s="19"/>
      <c r="G1053" s="19"/>
      <c r="H1053" s="22"/>
      <c r="I1053" s="23"/>
      <c r="K1053" s="22"/>
    </row>
    <row r="1054" spans="1:11" ht="14.5" x14ac:dyDescent="0.3">
      <c r="A1054" s="19"/>
      <c r="B1054" s="19"/>
      <c r="C1054" s="19"/>
      <c r="D1054" s="23"/>
      <c r="E1054" s="19"/>
      <c r="F1054" s="19"/>
      <c r="G1054" s="19"/>
      <c r="H1054" s="22"/>
      <c r="I1054" s="23"/>
      <c r="K1054" s="22"/>
    </row>
    <row r="1055" spans="1:11" ht="14.5" x14ac:dyDescent="0.3">
      <c r="A1055" s="19"/>
      <c r="B1055" s="19"/>
      <c r="C1055" s="19"/>
      <c r="D1055" s="23"/>
      <c r="E1055" s="19"/>
      <c r="F1055" s="19"/>
      <c r="G1055" s="19"/>
      <c r="H1055" s="22"/>
      <c r="I1055" s="23"/>
      <c r="K1055" s="22"/>
    </row>
    <row r="1056" spans="1:11" ht="14.5" x14ac:dyDescent="0.3">
      <c r="A1056" s="19"/>
      <c r="B1056" s="19"/>
      <c r="C1056" s="19"/>
      <c r="D1056" s="23"/>
      <c r="E1056" s="19"/>
      <c r="F1056" s="19"/>
      <c r="G1056" s="19"/>
      <c r="H1056" s="22"/>
      <c r="I1056" s="23"/>
      <c r="K1056" s="22"/>
    </row>
    <row r="1057" spans="1:11" ht="14.5" x14ac:dyDescent="0.3">
      <c r="A1057" s="19"/>
      <c r="B1057" s="19"/>
      <c r="C1057" s="19"/>
      <c r="D1057" s="23"/>
      <c r="E1057" s="19"/>
      <c r="F1057" s="19"/>
      <c r="G1057" s="19"/>
      <c r="H1057" s="22"/>
      <c r="I1057" s="23"/>
      <c r="K1057" s="22"/>
    </row>
    <row r="1058" spans="1:11" ht="14.5" x14ac:dyDescent="0.3">
      <c r="A1058" s="19"/>
      <c r="B1058" s="19"/>
      <c r="C1058" s="19"/>
      <c r="D1058" s="23"/>
      <c r="E1058" s="19"/>
      <c r="F1058" s="19"/>
      <c r="G1058" s="19"/>
      <c r="H1058" s="22"/>
      <c r="I1058" s="23"/>
      <c r="K1058" s="22"/>
    </row>
    <row r="1059" spans="1:11" ht="14.5" x14ac:dyDescent="0.3">
      <c r="A1059" s="19"/>
      <c r="B1059" s="19"/>
      <c r="C1059" s="19"/>
      <c r="D1059" s="23"/>
      <c r="E1059" s="19"/>
      <c r="F1059" s="19"/>
      <c r="G1059" s="19"/>
      <c r="H1059" s="22"/>
      <c r="I1059" s="23"/>
      <c r="K1059" s="22"/>
    </row>
    <row r="1060" spans="1:11" ht="14.5" x14ac:dyDescent="0.3">
      <c r="A1060" s="19"/>
      <c r="B1060" s="19"/>
      <c r="C1060" s="19"/>
      <c r="D1060" s="23"/>
      <c r="E1060" s="19"/>
      <c r="F1060" s="19"/>
      <c r="G1060" s="19"/>
      <c r="H1060" s="22"/>
      <c r="I1060" s="23"/>
      <c r="K1060" s="22"/>
    </row>
    <row r="1061" spans="1:11" ht="14.5" x14ac:dyDescent="0.3">
      <c r="A1061" s="19"/>
      <c r="B1061" s="19"/>
      <c r="C1061" s="19"/>
      <c r="D1061" s="23"/>
      <c r="E1061" s="19"/>
      <c r="F1061" s="19"/>
      <c r="G1061" s="19"/>
      <c r="H1061" s="22"/>
      <c r="I1061" s="23"/>
      <c r="K1061" s="22"/>
    </row>
    <row r="1062" spans="1:11" ht="14.5" x14ac:dyDescent="0.3">
      <c r="A1062" s="19"/>
      <c r="B1062" s="19"/>
      <c r="C1062" s="19"/>
      <c r="D1062" s="23"/>
      <c r="E1062" s="19"/>
      <c r="F1062" s="19"/>
      <c r="G1062" s="19"/>
      <c r="H1062" s="22"/>
      <c r="I1062" s="23"/>
      <c r="K1062" s="22"/>
    </row>
    <row r="1063" spans="1:11" ht="14.5" x14ac:dyDescent="0.3">
      <c r="A1063" s="19"/>
      <c r="B1063" s="19"/>
      <c r="C1063" s="19"/>
      <c r="D1063" s="23"/>
      <c r="E1063" s="19"/>
      <c r="F1063" s="19"/>
      <c r="G1063" s="19"/>
      <c r="H1063" s="22"/>
      <c r="I1063" s="23"/>
      <c r="K1063" s="22"/>
    </row>
    <row r="1064" spans="1:11" ht="14.5" x14ac:dyDescent="0.3">
      <c r="A1064" s="19"/>
      <c r="B1064" s="19"/>
      <c r="C1064" s="19"/>
      <c r="D1064" s="23"/>
      <c r="E1064" s="19"/>
      <c r="F1064" s="19"/>
      <c r="G1064" s="19"/>
      <c r="H1064" s="22"/>
      <c r="I1064" s="23"/>
      <c r="K1064" s="22"/>
    </row>
    <row r="1065" spans="1:11" ht="14.5" x14ac:dyDescent="0.3">
      <c r="A1065" s="19"/>
      <c r="B1065" s="19"/>
      <c r="C1065" s="19"/>
      <c r="D1065" s="23"/>
      <c r="E1065" s="19"/>
      <c r="F1065" s="19"/>
      <c r="G1065" s="19"/>
      <c r="H1065" s="22"/>
      <c r="I1065" s="23"/>
      <c r="K1065" s="22"/>
    </row>
    <row r="1066" spans="1:11" ht="14.5" x14ac:dyDescent="0.3">
      <c r="A1066" s="19"/>
      <c r="B1066" s="19"/>
      <c r="C1066" s="19"/>
      <c r="D1066" s="23"/>
      <c r="E1066" s="19"/>
      <c r="F1066" s="19"/>
      <c r="G1066" s="19"/>
      <c r="H1066" s="22"/>
      <c r="I1066" s="23"/>
      <c r="K1066" s="22"/>
    </row>
    <row r="1067" spans="1:11" ht="14.5" x14ac:dyDescent="0.3">
      <c r="A1067" s="19"/>
      <c r="B1067" s="19"/>
      <c r="C1067" s="19"/>
      <c r="D1067" s="23"/>
      <c r="E1067" s="19"/>
      <c r="F1067" s="19"/>
      <c r="G1067" s="19"/>
      <c r="H1067" s="22"/>
      <c r="I1067" s="23"/>
      <c r="K1067" s="22"/>
    </row>
    <row r="1068" spans="1:11" ht="14.5" x14ac:dyDescent="0.3">
      <c r="A1068" s="19"/>
      <c r="B1068" s="19"/>
      <c r="C1068" s="19"/>
      <c r="D1068" s="23"/>
      <c r="E1068" s="19"/>
      <c r="F1068" s="19"/>
      <c r="G1068" s="19"/>
      <c r="H1068" s="22"/>
      <c r="I1068" s="23"/>
      <c r="K1068" s="22"/>
    </row>
    <row r="1069" spans="1:11" ht="14.5" x14ac:dyDescent="0.3">
      <c r="A1069" s="19"/>
      <c r="B1069" s="19"/>
      <c r="C1069" s="19"/>
      <c r="D1069" s="23"/>
      <c r="E1069" s="19"/>
      <c r="F1069" s="19"/>
      <c r="G1069" s="19"/>
      <c r="H1069" s="22"/>
      <c r="I1069" s="23"/>
      <c r="K1069" s="22"/>
    </row>
    <row r="1070" spans="1:11" ht="14.5" x14ac:dyDescent="0.3">
      <c r="A1070" s="19"/>
      <c r="B1070" s="19"/>
      <c r="C1070" s="19"/>
      <c r="D1070" s="23"/>
      <c r="E1070" s="19"/>
      <c r="F1070" s="19"/>
      <c r="G1070" s="19"/>
      <c r="H1070" s="22"/>
      <c r="I1070" s="23"/>
      <c r="K1070" s="22"/>
    </row>
    <row r="1071" spans="1:11" ht="14.5" x14ac:dyDescent="0.3">
      <c r="A1071" s="19"/>
      <c r="B1071" s="19"/>
      <c r="C1071" s="19"/>
      <c r="D1071" s="23"/>
      <c r="E1071" s="19"/>
      <c r="F1071" s="19"/>
      <c r="G1071" s="19"/>
      <c r="H1071" s="22"/>
      <c r="I1071" s="23"/>
      <c r="K1071" s="22"/>
    </row>
    <row r="1072" spans="1:11" ht="14.5" x14ac:dyDescent="0.3">
      <c r="A1072" s="19"/>
      <c r="B1072" s="19"/>
      <c r="C1072" s="19"/>
      <c r="D1072" s="23"/>
      <c r="E1072" s="19"/>
      <c r="F1072" s="19"/>
      <c r="G1072" s="19"/>
      <c r="H1072" s="22"/>
      <c r="I1072" s="23"/>
      <c r="K1072" s="22"/>
    </row>
    <row r="1073" spans="1:11" ht="14.5" x14ac:dyDescent="0.3">
      <c r="A1073" s="19"/>
      <c r="B1073" s="19"/>
      <c r="C1073" s="19"/>
      <c r="D1073" s="23"/>
      <c r="E1073" s="19"/>
      <c r="F1073" s="19"/>
      <c r="G1073" s="19"/>
      <c r="H1073" s="22"/>
      <c r="I1073" s="23"/>
      <c r="K1073" s="22"/>
    </row>
    <row r="1074" spans="1:11" ht="14.5" x14ac:dyDescent="0.3">
      <c r="A1074" s="19"/>
      <c r="B1074" s="19"/>
      <c r="C1074" s="19"/>
      <c r="D1074" s="23"/>
      <c r="E1074" s="19"/>
      <c r="F1074" s="19"/>
      <c r="G1074" s="19"/>
      <c r="H1074" s="22"/>
      <c r="I1074" s="23"/>
      <c r="K1074" s="22"/>
    </row>
    <row r="1075" spans="1:11" ht="14.5" x14ac:dyDescent="0.3">
      <c r="A1075" s="19"/>
      <c r="B1075" s="19"/>
      <c r="C1075" s="19"/>
      <c r="D1075" s="23"/>
      <c r="E1075" s="19"/>
      <c r="F1075" s="19"/>
      <c r="G1075" s="19"/>
      <c r="H1075" s="22"/>
      <c r="I1075" s="23"/>
      <c r="K1075" s="22"/>
    </row>
    <row r="1076" spans="1:11" ht="14.5" x14ac:dyDescent="0.3">
      <c r="A1076" s="19"/>
      <c r="B1076" s="19"/>
      <c r="C1076" s="19"/>
      <c r="D1076" s="23"/>
      <c r="E1076" s="19"/>
      <c r="F1076" s="19"/>
      <c r="G1076" s="19"/>
      <c r="H1076" s="22"/>
      <c r="I1076" s="23"/>
      <c r="K1076" s="22"/>
    </row>
    <row r="1077" spans="1:11" ht="14.5" x14ac:dyDescent="0.3">
      <c r="A1077" s="19"/>
      <c r="B1077" s="19"/>
      <c r="C1077" s="19"/>
      <c r="D1077" s="23"/>
      <c r="E1077" s="19"/>
      <c r="F1077" s="19"/>
      <c r="G1077" s="19"/>
      <c r="H1077" s="22"/>
      <c r="I1077" s="23"/>
      <c r="K1077" s="22"/>
    </row>
    <row r="1078" spans="1:11" ht="14.5" x14ac:dyDescent="0.3">
      <c r="A1078" s="19"/>
      <c r="B1078" s="19"/>
      <c r="C1078" s="19"/>
      <c r="D1078" s="23"/>
      <c r="E1078" s="19"/>
      <c r="F1078" s="19"/>
      <c r="G1078" s="19"/>
      <c r="H1078" s="22"/>
      <c r="I1078" s="23"/>
      <c r="K1078" s="22"/>
    </row>
    <row r="1079" spans="1:11" ht="14.5" x14ac:dyDescent="0.3">
      <c r="A1079" s="19"/>
      <c r="B1079" s="19"/>
      <c r="C1079" s="19"/>
      <c r="D1079" s="23"/>
      <c r="E1079" s="19"/>
      <c r="F1079" s="19"/>
      <c r="G1079" s="19"/>
      <c r="H1079" s="22"/>
      <c r="I1079" s="23"/>
      <c r="K1079" s="22"/>
    </row>
    <row r="1080" spans="1:11" ht="14.5" x14ac:dyDescent="0.3">
      <c r="A1080" s="19"/>
      <c r="B1080" s="19"/>
      <c r="C1080" s="19"/>
      <c r="D1080" s="23"/>
      <c r="E1080" s="19"/>
      <c r="F1080" s="19"/>
      <c r="G1080" s="19"/>
      <c r="H1080" s="22"/>
      <c r="I1080" s="23"/>
      <c r="K1080" s="22"/>
    </row>
    <row r="1081" spans="1:11" ht="14.5" x14ac:dyDescent="0.3">
      <c r="A1081" s="19"/>
      <c r="B1081" s="19"/>
      <c r="C1081" s="19"/>
      <c r="D1081" s="23"/>
      <c r="E1081" s="19"/>
      <c r="F1081" s="19"/>
      <c r="G1081" s="19"/>
      <c r="H1081" s="22"/>
      <c r="I1081" s="23"/>
      <c r="K1081" s="22"/>
    </row>
    <row r="1082" spans="1:11" ht="14.5" x14ac:dyDescent="0.3">
      <c r="A1082" s="19"/>
      <c r="B1082" s="19"/>
      <c r="C1082" s="19"/>
      <c r="D1082" s="23"/>
      <c r="E1082" s="19"/>
      <c r="F1082" s="19"/>
      <c r="G1082" s="19"/>
      <c r="H1082" s="22"/>
      <c r="I1082" s="23"/>
      <c r="K1082" s="22"/>
    </row>
    <row r="1083" spans="1:11" ht="14.5" x14ac:dyDescent="0.3">
      <c r="A1083" s="19"/>
      <c r="B1083" s="19"/>
      <c r="C1083" s="19"/>
      <c r="D1083" s="23"/>
      <c r="E1083" s="19"/>
      <c r="F1083" s="19"/>
      <c r="G1083" s="19"/>
      <c r="H1083" s="22"/>
      <c r="I1083" s="23"/>
      <c r="K1083" s="22"/>
    </row>
    <row r="1084" spans="1:11" ht="14.5" x14ac:dyDescent="0.3">
      <c r="A1084" s="19"/>
      <c r="B1084" s="19"/>
      <c r="C1084" s="19"/>
      <c r="D1084" s="23"/>
      <c r="E1084" s="19"/>
      <c r="F1084" s="19"/>
      <c r="G1084" s="19"/>
      <c r="H1084" s="22"/>
      <c r="I1084" s="23"/>
      <c r="K1084" s="22"/>
    </row>
    <row r="1085" spans="1:11" ht="14.5" x14ac:dyDescent="0.3">
      <c r="A1085" s="19"/>
      <c r="B1085" s="19"/>
      <c r="C1085" s="19"/>
      <c r="D1085" s="23"/>
      <c r="E1085" s="19"/>
      <c r="F1085" s="19"/>
      <c r="G1085" s="19"/>
      <c r="H1085" s="22"/>
      <c r="I1085" s="23"/>
      <c r="K1085" s="22"/>
    </row>
    <row r="1086" spans="1:11" ht="14.5" x14ac:dyDescent="0.3">
      <c r="A1086" s="19"/>
      <c r="B1086" s="19"/>
      <c r="C1086" s="19"/>
      <c r="D1086" s="23"/>
      <c r="E1086" s="19"/>
      <c r="F1086" s="19"/>
      <c r="G1086" s="19"/>
      <c r="H1086" s="22"/>
      <c r="I1086" s="23"/>
      <c r="K1086" s="22"/>
    </row>
    <row r="1087" spans="1:11" ht="14.5" x14ac:dyDescent="0.3">
      <c r="A1087" s="19"/>
      <c r="B1087" s="19"/>
      <c r="C1087" s="19"/>
      <c r="D1087" s="23"/>
      <c r="E1087" s="19"/>
      <c r="F1087" s="19"/>
      <c r="G1087" s="19"/>
      <c r="H1087" s="22"/>
      <c r="I1087" s="23"/>
      <c r="K1087" s="22"/>
    </row>
    <row r="1088" spans="1:11" ht="14.5" x14ac:dyDescent="0.3">
      <c r="A1088" s="19"/>
      <c r="B1088" s="19"/>
      <c r="C1088" s="19"/>
      <c r="D1088" s="23"/>
      <c r="E1088" s="19"/>
      <c r="F1088" s="19"/>
      <c r="G1088" s="19"/>
      <c r="H1088" s="22"/>
      <c r="I1088" s="23"/>
      <c r="K1088" s="22"/>
    </row>
    <row r="1089" spans="1:11" ht="14.5" x14ac:dyDescent="0.3">
      <c r="A1089" s="19"/>
      <c r="B1089" s="19"/>
      <c r="C1089" s="19"/>
      <c r="D1089" s="23"/>
      <c r="E1089" s="19"/>
      <c r="F1089" s="19"/>
      <c r="G1089" s="19"/>
      <c r="H1089" s="22"/>
      <c r="I1089" s="23"/>
      <c r="K1089" s="22"/>
    </row>
    <row r="1090" spans="1:11" ht="14.5" x14ac:dyDescent="0.3">
      <c r="A1090" s="19"/>
      <c r="B1090" s="19"/>
      <c r="C1090" s="19"/>
      <c r="D1090" s="23"/>
      <c r="E1090" s="19"/>
      <c r="F1090" s="19"/>
      <c r="G1090" s="19"/>
      <c r="H1090" s="22"/>
      <c r="I1090" s="23"/>
      <c r="K1090" s="22"/>
    </row>
    <row r="1091" spans="1:11" ht="14.5" x14ac:dyDescent="0.3">
      <c r="A1091" s="19"/>
      <c r="B1091" s="19"/>
      <c r="C1091" s="19"/>
      <c r="D1091" s="23"/>
      <c r="E1091" s="19"/>
      <c r="F1091" s="19"/>
      <c r="G1091" s="19"/>
      <c r="H1091" s="22"/>
      <c r="I1091" s="23"/>
      <c r="K1091" s="22"/>
    </row>
    <row r="1092" spans="1:11" ht="14.5" x14ac:dyDescent="0.3">
      <c r="A1092" s="19"/>
      <c r="B1092" s="19"/>
      <c r="C1092" s="19"/>
      <c r="D1092" s="23"/>
      <c r="E1092" s="19"/>
      <c r="F1092" s="19"/>
      <c r="G1092" s="19"/>
      <c r="H1092" s="22"/>
      <c r="I1092" s="23"/>
      <c r="K1092" s="22"/>
    </row>
    <row r="1093" spans="1:11" ht="14.5" x14ac:dyDescent="0.3">
      <c r="A1093" s="19"/>
      <c r="B1093" s="19"/>
      <c r="C1093" s="19"/>
      <c r="D1093" s="23"/>
      <c r="E1093" s="19"/>
      <c r="F1093" s="19"/>
      <c r="G1093" s="19"/>
      <c r="H1093" s="22"/>
      <c r="I1093" s="23"/>
      <c r="K1093" s="22"/>
    </row>
    <row r="1094" spans="1:11" ht="14.5" x14ac:dyDescent="0.3">
      <c r="A1094" s="19"/>
      <c r="B1094" s="19"/>
      <c r="C1094" s="19"/>
      <c r="D1094" s="23"/>
      <c r="E1094" s="19"/>
      <c r="F1094" s="19"/>
      <c r="G1094" s="19"/>
      <c r="H1094" s="22"/>
      <c r="I1094" s="23"/>
      <c r="K1094" s="22"/>
    </row>
    <row r="1095" spans="1:11" ht="14.5" x14ac:dyDescent="0.3">
      <c r="A1095" s="19"/>
      <c r="B1095" s="19"/>
      <c r="C1095" s="19"/>
      <c r="D1095" s="23"/>
      <c r="E1095" s="19"/>
      <c r="F1095" s="19"/>
      <c r="G1095" s="19"/>
      <c r="H1095" s="22"/>
      <c r="I1095" s="23"/>
      <c r="K1095" s="22"/>
    </row>
    <row r="1096" spans="1:11" ht="14.5" x14ac:dyDescent="0.3">
      <c r="A1096" s="19"/>
      <c r="B1096" s="19"/>
      <c r="C1096" s="19"/>
      <c r="D1096" s="23"/>
      <c r="E1096" s="19"/>
      <c r="F1096" s="19"/>
      <c r="G1096" s="19"/>
      <c r="H1096" s="22"/>
      <c r="I1096" s="23"/>
      <c r="K1096" s="22"/>
    </row>
    <row r="1097" spans="1:11" ht="14.5" x14ac:dyDescent="0.3">
      <c r="A1097" s="19"/>
      <c r="B1097" s="19"/>
      <c r="C1097" s="19"/>
      <c r="D1097" s="23"/>
      <c r="E1097" s="19"/>
      <c r="F1097" s="19"/>
      <c r="G1097" s="19"/>
      <c r="H1097" s="22"/>
      <c r="I1097" s="23"/>
      <c r="K1097" s="22"/>
    </row>
    <row r="1098" spans="1:11" ht="14.5" x14ac:dyDescent="0.3">
      <c r="A1098" s="19"/>
      <c r="B1098" s="19"/>
      <c r="C1098" s="19"/>
      <c r="D1098" s="23"/>
      <c r="E1098" s="19"/>
      <c r="F1098" s="19"/>
      <c r="G1098" s="19"/>
      <c r="H1098" s="22"/>
      <c r="I1098" s="23"/>
      <c r="K1098" s="22"/>
    </row>
    <row r="1099" spans="1:11" ht="14.5" x14ac:dyDescent="0.3">
      <c r="A1099" s="19"/>
      <c r="B1099" s="19"/>
      <c r="C1099" s="19"/>
      <c r="D1099" s="23"/>
      <c r="E1099" s="19"/>
      <c r="F1099" s="19"/>
      <c r="G1099" s="19"/>
      <c r="H1099" s="22"/>
      <c r="I1099" s="23"/>
      <c r="K1099" s="22"/>
    </row>
    <row r="1100" spans="1:11" ht="14.5" x14ac:dyDescent="0.3">
      <c r="A1100" s="19"/>
      <c r="B1100" s="19"/>
      <c r="C1100" s="19"/>
      <c r="D1100" s="23"/>
      <c r="E1100" s="19"/>
      <c r="F1100" s="19"/>
      <c r="G1100" s="19"/>
      <c r="H1100" s="22"/>
      <c r="I1100" s="23"/>
      <c r="K1100" s="22"/>
    </row>
    <row r="1101" spans="1:11" ht="14.5" x14ac:dyDescent="0.3">
      <c r="A1101" s="19"/>
      <c r="B1101" s="19"/>
      <c r="C1101" s="19"/>
      <c r="D1101" s="23"/>
      <c r="E1101" s="19"/>
      <c r="F1101" s="19"/>
      <c r="G1101" s="19"/>
      <c r="H1101" s="22"/>
      <c r="I1101" s="23"/>
      <c r="K1101" s="22"/>
    </row>
    <row r="1102" spans="1:11" ht="14.5" x14ac:dyDescent="0.3">
      <c r="A1102" s="19"/>
      <c r="B1102" s="19"/>
      <c r="C1102" s="19"/>
      <c r="D1102" s="23"/>
      <c r="E1102" s="19"/>
      <c r="F1102" s="19"/>
      <c r="G1102" s="19"/>
      <c r="H1102" s="22"/>
      <c r="I1102" s="23"/>
      <c r="K1102" s="22"/>
    </row>
    <row r="1103" spans="1:11" ht="14.5" x14ac:dyDescent="0.3">
      <c r="A1103" s="19"/>
      <c r="B1103" s="19"/>
      <c r="C1103" s="19"/>
      <c r="D1103" s="23"/>
      <c r="E1103" s="19"/>
      <c r="F1103" s="19"/>
      <c r="G1103" s="19"/>
      <c r="H1103" s="22"/>
      <c r="I1103" s="23"/>
      <c r="K1103" s="22"/>
    </row>
    <row r="1104" spans="1:11" ht="14.5" x14ac:dyDescent="0.3">
      <c r="A1104" s="19"/>
      <c r="B1104" s="19"/>
      <c r="C1104" s="19"/>
      <c r="D1104" s="23"/>
      <c r="E1104" s="19"/>
      <c r="F1104" s="19"/>
      <c r="G1104" s="19"/>
      <c r="H1104" s="22"/>
      <c r="I1104" s="23"/>
      <c r="K1104" s="22"/>
    </row>
    <row r="1105" spans="1:11" ht="14.5" x14ac:dyDescent="0.3">
      <c r="A1105" s="19"/>
      <c r="B1105" s="19"/>
      <c r="C1105" s="19"/>
      <c r="D1105" s="23"/>
      <c r="E1105" s="19"/>
      <c r="F1105" s="19"/>
      <c r="G1105" s="19"/>
      <c r="H1105" s="22"/>
      <c r="I1105" s="23"/>
      <c r="K1105" s="22"/>
    </row>
    <row r="1106" spans="1:11" ht="14.5" x14ac:dyDescent="0.3">
      <c r="A1106" s="19"/>
      <c r="B1106" s="19"/>
      <c r="C1106" s="19"/>
      <c r="D1106" s="23"/>
      <c r="E1106" s="19"/>
      <c r="F1106" s="19"/>
      <c r="G1106" s="19"/>
      <c r="H1106" s="22"/>
      <c r="I1106" s="23"/>
      <c r="K1106" s="22"/>
    </row>
    <row r="1107" spans="1:11" ht="14.5" x14ac:dyDescent="0.3">
      <c r="A1107" s="19"/>
      <c r="B1107" s="19"/>
      <c r="C1107" s="19"/>
      <c r="D1107" s="23"/>
      <c r="E1107" s="19"/>
      <c r="F1107" s="19"/>
      <c r="G1107" s="19"/>
      <c r="H1107" s="22"/>
      <c r="I1107" s="23"/>
      <c r="K1107" s="22"/>
    </row>
    <row r="1108" spans="1:11" ht="14.5" x14ac:dyDescent="0.3">
      <c r="A1108" s="19"/>
      <c r="B1108" s="19"/>
      <c r="C1108" s="19"/>
      <c r="D1108" s="23"/>
      <c r="E1108" s="19"/>
      <c r="F1108" s="19"/>
      <c r="G1108" s="19"/>
      <c r="H1108" s="22"/>
      <c r="I1108" s="23"/>
      <c r="K1108" s="22"/>
    </row>
    <row r="1109" spans="1:11" ht="14.5" x14ac:dyDescent="0.3">
      <c r="A1109" s="19"/>
      <c r="B1109" s="19"/>
      <c r="C1109" s="19"/>
      <c r="D1109" s="23"/>
      <c r="E1109" s="19"/>
      <c r="F1109" s="19"/>
      <c r="G1109" s="19"/>
      <c r="H1109" s="22"/>
      <c r="I1109" s="23"/>
      <c r="K1109" s="22"/>
    </row>
    <row r="1110" spans="1:11" ht="14.5" x14ac:dyDescent="0.3">
      <c r="A1110" s="19"/>
      <c r="B1110" s="19"/>
      <c r="C1110" s="19"/>
      <c r="D1110" s="23"/>
      <c r="E1110" s="19"/>
      <c r="F1110" s="19"/>
      <c r="G1110" s="19"/>
      <c r="H1110" s="22"/>
      <c r="I1110" s="23"/>
      <c r="K1110" s="22"/>
    </row>
    <row r="1111" spans="1:11" ht="14.5" x14ac:dyDescent="0.3">
      <c r="A1111" s="19"/>
      <c r="B1111" s="19"/>
      <c r="C1111" s="19"/>
      <c r="D1111" s="23"/>
      <c r="E1111" s="19"/>
      <c r="F1111" s="19"/>
      <c r="G1111" s="19"/>
      <c r="H1111" s="22"/>
      <c r="I1111" s="23"/>
      <c r="K1111" s="22"/>
    </row>
    <row r="1112" spans="1:11" ht="14.5" x14ac:dyDescent="0.3">
      <c r="A1112" s="19"/>
      <c r="B1112" s="19"/>
      <c r="C1112" s="19"/>
      <c r="D1112" s="23"/>
      <c r="E1112" s="19"/>
      <c r="F1112" s="19"/>
      <c r="G1112" s="19"/>
      <c r="H1112" s="22"/>
      <c r="I1112" s="23"/>
      <c r="K1112" s="22"/>
    </row>
    <row r="1113" spans="1:11" ht="14.5" x14ac:dyDescent="0.3">
      <c r="A1113" s="19"/>
      <c r="B1113" s="19"/>
      <c r="C1113" s="19"/>
      <c r="D1113" s="23"/>
      <c r="E1113" s="19"/>
      <c r="F1113" s="19"/>
      <c r="G1113" s="19"/>
      <c r="H1113" s="22"/>
      <c r="I1113" s="23"/>
      <c r="K1113" s="22"/>
    </row>
    <row r="1114" spans="1:11" ht="14.5" x14ac:dyDescent="0.3">
      <c r="A1114" s="19"/>
      <c r="B1114" s="19"/>
      <c r="C1114" s="19"/>
      <c r="D1114" s="23"/>
      <c r="E1114" s="19"/>
      <c r="F1114" s="19"/>
      <c r="G1114" s="19"/>
      <c r="H1114" s="22"/>
      <c r="I1114" s="23"/>
      <c r="K1114" s="22"/>
    </row>
    <row r="1115" spans="1:11" ht="14.5" x14ac:dyDescent="0.3">
      <c r="A1115" s="19"/>
      <c r="B1115" s="19"/>
      <c r="C1115" s="19"/>
      <c r="D1115" s="23"/>
      <c r="E1115" s="19"/>
      <c r="F1115" s="19"/>
      <c r="G1115" s="19"/>
      <c r="H1115" s="22"/>
      <c r="I1115" s="23"/>
      <c r="K1115" s="22"/>
    </row>
    <row r="1116" spans="1:11" ht="14.5" x14ac:dyDescent="0.3">
      <c r="A1116" s="19"/>
      <c r="B1116" s="19"/>
      <c r="C1116" s="19"/>
      <c r="D1116" s="23"/>
      <c r="E1116" s="19"/>
      <c r="F1116" s="19"/>
      <c r="G1116" s="19"/>
      <c r="H1116" s="22"/>
      <c r="I1116" s="23"/>
      <c r="K1116" s="22"/>
    </row>
    <row r="1117" spans="1:11" ht="14.5" x14ac:dyDescent="0.3">
      <c r="A1117" s="19"/>
      <c r="B1117" s="19"/>
      <c r="C1117" s="19"/>
      <c r="D1117" s="23"/>
      <c r="E1117" s="19"/>
      <c r="F1117" s="19"/>
      <c r="G1117" s="19"/>
      <c r="H1117" s="22"/>
      <c r="I1117" s="23"/>
      <c r="K1117" s="22"/>
    </row>
    <row r="1118" spans="1:11" ht="14.5" x14ac:dyDescent="0.3">
      <c r="A1118" s="19"/>
      <c r="B1118" s="19"/>
      <c r="C1118" s="19"/>
      <c r="D1118" s="23"/>
      <c r="E1118" s="19"/>
      <c r="F1118" s="19"/>
      <c r="G1118" s="19"/>
      <c r="H1118" s="22"/>
      <c r="I1118" s="23"/>
      <c r="K1118" s="22"/>
    </row>
    <row r="1119" spans="1:11" ht="14.5" x14ac:dyDescent="0.3">
      <c r="A1119" s="19"/>
      <c r="B1119" s="19"/>
      <c r="C1119" s="19"/>
      <c r="D1119" s="23"/>
      <c r="E1119" s="19"/>
      <c r="F1119" s="19"/>
      <c r="G1119" s="19"/>
      <c r="H1119" s="22"/>
      <c r="I1119" s="23"/>
      <c r="K1119" s="22"/>
    </row>
    <row r="1120" spans="1:11" ht="14.5" x14ac:dyDescent="0.3">
      <c r="A1120" s="19"/>
      <c r="B1120" s="19"/>
      <c r="C1120" s="19"/>
      <c r="D1120" s="23"/>
      <c r="E1120" s="19"/>
      <c r="F1120" s="19"/>
      <c r="G1120" s="19"/>
      <c r="H1120" s="22"/>
      <c r="I1120" s="23"/>
      <c r="K1120" s="22"/>
    </row>
    <row r="1121" spans="1:11" ht="14.5" x14ac:dyDescent="0.3">
      <c r="A1121" s="19"/>
      <c r="B1121" s="19"/>
      <c r="C1121" s="19"/>
      <c r="D1121" s="23"/>
      <c r="E1121" s="19"/>
      <c r="F1121" s="19"/>
      <c r="G1121" s="19"/>
      <c r="H1121" s="22"/>
      <c r="I1121" s="23"/>
      <c r="K1121" s="22"/>
    </row>
    <row r="1122" spans="1:11" ht="14.5" x14ac:dyDescent="0.3">
      <c r="A1122" s="19"/>
      <c r="B1122" s="19"/>
      <c r="C1122" s="19"/>
      <c r="D1122" s="23"/>
      <c r="E1122" s="19"/>
      <c r="F1122" s="19"/>
      <c r="G1122" s="19"/>
      <c r="H1122" s="22"/>
      <c r="I1122" s="23"/>
      <c r="K1122" s="22"/>
    </row>
    <row r="1123" spans="1:11" ht="14.5" x14ac:dyDescent="0.3">
      <c r="A1123" s="19"/>
      <c r="B1123" s="19"/>
      <c r="C1123" s="19"/>
      <c r="D1123" s="23"/>
      <c r="E1123" s="19"/>
      <c r="F1123" s="19"/>
      <c r="G1123" s="19"/>
      <c r="H1123" s="22"/>
      <c r="I1123" s="23"/>
      <c r="K1123" s="22"/>
    </row>
    <row r="1124" spans="1:11" ht="14.5" x14ac:dyDescent="0.3">
      <c r="A1124" s="19"/>
      <c r="B1124" s="19"/>
      <c r="C1124" s="19"/>
      <c r="D1124" s="23"/>
      <c r="E1124" s="19"/>
      <c r="F1124" s="19"/>
      <c r="G1124" s="19"/>
      <c r="H1124" s="22"/>
      <c r="I1124" s="23"/>
      <c r="K1124" s="22"/>
    </row>
    <row r="1125" spans="1:11" ht="14.5" x14ac:dyDescent="0.3">
      <c r="A1125" s="19"/>
      <c r="B1125" s="19"/>
      <c r="C1125" s="19"/>
      <c r="D1125" s="23"/>
      <c r="E1125" s="19"/>
      <c r="F1125" s="19"/>
      <c r="G1125" s="19"/>
      <c r="H1125" s="22"/>
      <c r="I1125" s="23"/>
      <c r="K1125" s="22"/>
    </row>
    <row r="1126" spans="1:11" ht="14.5" x14ac:dyDescent="0.3">
      <c r="A1126" s="19"/>
      <c r="B1126" s="19"/>
      <c r="C1126" s="19"/>
      <c r="D1126" s="23"/>
      <c r="E1126" s="19"/>
      <c r="F1126" s="19"/>
      <c r="G1126" s="19"/>
      <c r="H1126" s="22"/>
      <c r="I1126" s="23"/>
      <c r="K1126" s="22"/>
    </row>
    <row r="1127" spans="1:11" ht="14.5" x14ac:dyDescent="0.3">
      <c r="A1127" s="19"/>
      <c r="B1127" s="19"/>
      <c r="C1127" s="19"/>
      <c r="D1127" s="23"/>
      <c r="E1127" s="19"/>
      <c r="F1127" s="19"/>
      <c r="G1127" s="19"/>
      <c r="H1127" s="22"/>
      <c r="I1127" s="23"/>
      <c r="K1127" s="22"/>
    </row>
    <row r="1128" spans="1:11" ht="14.5" x14ac:dyDescent="0.3">
      <c r="A1128" s="19"/>
      <c r="B1128" s="19"/>
      <c r="C1128" s="19"/>
      <c r="D1128" s="23"/>
      <c r="E1128" s="19"/>
      <c r="F1128" s="19"/>
      <c r="G1128" s="19"/>
      <c r="H1128" s="22"/>
      <c r="I1128" s="23"/>
      <c r="K1128" s="22"/>
    </row>
    <row r="1129" spans="1:11" ht="14.5" x14ac:dyDescent="0.3">
      <c r="A1129" s="19"/>
      <c r="B1129" s="19"/>
      <c r="C1129" s="19"/>
      <c r="D1129" s="23"/>
      <c r="E1129" s="19"/>
      <c r="F1129" s="19"/>
      <c r="G1129" s="19"/>
      <c r="H1129" s="22"/>
      <c r="I1129" s="23"/>
      <c r="K1129" s="22"/>
    </row>
    <row r="1130" spans="1:11" ht="14.5" x14ac:dyDescent="0.3">
      <c r="A1130" s="19"/>
      <c r="B1130" s="19"/>
      <c r="C1130" s="19"/>
      <c r="D1130" s="23"/>
      <c r="E1130" s="19"/>
      <c r="F1130" s="19"/>
      <c r="G1130" s="19"/>
      <c r="H1130" s="22"/>
      <c r="I1130" s="23"/>
      <c r="K1130" s="22"/>
    </row>
    <row r="1131" spans="1:11" ht="14.5" x14ac:dyDescent="0.3">
      <c r="A1131" s="19"/>
      <c r="B1131" s="19"/>
      <c r="C1131" s="19"/>
      <c r="D1131" s="23"/>
      <c r="E1131" s="19"/>
      <c r="F1131" s="19"/>
      <c r="G1131" s="19"/>
      <c r="H1131" s="22"/>
      <c r="I1131" s="23"/>
      <c r="K1131" s="22"/>
    </row>
    <row r="1132" spans="1:11" ht="14.5" x14ac:dyDescent="0.3">
      <c r="A1132" s="19"/>
      <c r="B1132" s="19"/>
      <c r="C1132" s="19"/>
      <c r="D1132" s="23"/>
      <c r="E1132" s="19"/>
      <c r="F1132" s="19"/>
      <c r="G1132" s="19"/>
      <c r="H1132" s="22"/>
      <c r="I1132" s="23"/>
      <c r="K1132" s="22"/>
    </row>
    <row r="1133" spans="1:11" ht="14.5" x14ac:dyDescent="0.3">
      <c r="A1133" s="19"/>
      <c r="B1133" s="19"/>
      <c r="C1133" s="19"/>
      <c r="D1133" s="23"/>
      <c r="E1133" s="19"/>
      <c r="F1133" s="19"/>
      <c r="G1133" s="19"/>
      <c r="H1133" s="22"/>
      <c r="I1133" s="23"/>
      <c r="K1133" s="22"/>
    </row>
    <row r="1134" spans="1:11" ht="14.5" x14ac:dyDescent="0.3">
      <c r="A1134" s="19"/>
      <c r="B1134" s="19"/>
      <c r="C1134" s="19"/>
      <c r="D1134" s="23"/>
      <c r="E1134" s="19"/>
      <c r="F1134" s="19"/>
      <c r="G1134" s="19"/>
      <c r="H1134" s="22"/>
      <c r="I1134" s="23"/>
      <c r="K1134" s="22"/>
    </row>
    <row r="1135" spans="1:11" ht="14.5" x14ac:dyDescent="0.3">
      <c r="A1135" s="19"/>
      <c r="B1135" s="19"/>
      <c r="C1135" s="19"/>
      <c r="D1135" s="23"/>
      <c r="E1135" s="19"/>
      <c r="F1135" s="19"/>
      <c r="G1135" s="19"/>
      <c r="H1135" s="22"/>
      <c r="I1135" s="23"/>
      <c r="K1135" s="22"/>
    </row>
    <row r="1136" spans="1:11" ht="14.5" x14ac:dyDescent="0.3">
      <c r="A1136" s="19"/>
      <c r="B1136" s="19"/>
      <c r="C1136" s="19"/>
      <c r="D1136" s="23"/>
      <c r="E1136" s="19"/>
      <c r="F1136" s="19"/>
      <c r="G1136" s="19"/>
      <c r="H1136" s="22"/>
      <c r="I1136" s="23"/>
      <c r="K1136" s="22"/>
    </row>
    <row r="1137" spans="1:11" ht="14.5" x14ac:dyDescent="0.3">
      <c r="A1137" s="19"/>
      <c r="B1137" s="19"/>
      <c r="C1137" s="19"/>
      <c r="D1137" s="23"/>
      <c r="E1137" s="19"/>
      <c r="F1137" s="19"/>
      <c r="G1137" s="19"/>
      <c r="H1137" s="22"/>
      <c r="I1137" s="23"/>
      <c r="K1137" s="22"/>
    </row>
    <row r="1138" spans="1:11" ht="14.5" x14ac:dyDescent="0.3">
      <c r="A1138" s="19"/>
      <c r="B1138" s="19"/>
      <c r="C1138" s="19"/>
      <c r="D1138" s="23"/>
      <c r="E1138" s="19"/>
      <c r="F1138" s="19"/>
      <c r="G1138" s="19"/>
      <c r="H1138" s="22"/>
      <c r="I1138" s="23"/>
      <c r="K1138" s="22"/>
    </row>
    <row r="1139" spans="1:11" ht="14.5" x14ac:dyDescent="0.3">
      <c r="A1139" s="19"/>
      <c r="B1139" s="19"/>
      <c r="C1139" s="19"/>
      <c r="D1139" s="23"/>
      <c r="E1139" s="19"/>
      <c r="F1139" s="19"/>
      <c r="G1139" s="19"/>
      <c r="H1139" s="22"/>
      <c r="I1139" s="23"/>
      <c r="K1139" s="22"/>
    </row>
    <row r="1140" spans="1:11" ht="14.5" x14ac:dyDescent="0.3">
      <c r="A1140" s="19"/>
      <c r="B1140" s="19"/>
      <c r="C1140" s="19"/>
      <c r="D1140" s="23"/>
      <c r="E1140" s="19"/>
      <c r="F1140" s="19"/>
      <c r="G1140" s="19"/>
      <c r="H1140" s="22"/>
      <c r="I1140" s="23"/>
      <c r="K1140" s="22"/>
    </row>
    <row r="1141" spans="1:11" ht="14.5" x14ac:dyDescent="0.3">
      <c r="A1141" s="19"/>
      <c r="B1141" s="19"/>
      <c r="C1141" s="19"/>
      <c r="D1141" s="23"/>
      <c r="E1141" s="19"/>
      <c r="F1141" s="19"/>
      <c r="G1141" s="19"/>
      <c r="H1141" s="22"/>
      <c r="I1141" s="23"/>
      <c r="K1141" s="22"/>
    </row>
    <row r="1142" spans="1:11" ht="14.5" x14ac:dyDescent="0.3">
      <c r="A1142" s="19"/>
      <c r="B1142" s="19"/>
      <c r="C1142" s="19"/>
      <c r="D1142" s="23"/>
      <c r="E1142" s="19"/>
      <c r="F1142" s="19"/>
      <c r="G1142" s="19"/>
      <c r="H1142" s="22"/>
      <c r="I1142" s="23"/>
      <c r="K1142" s="22"/>
    </row>
    <row r="1143" spans="1:11" ht="14.5" x14ac:dyDescent="0.3">
      <c r="A1143" s="19"/>
      <c r="B1143" s="19"/>
      <c r="C1143" s="19"/>
      <c r="D1143" s="23"/>
      <c r="E1143" s="19"/>
      <c r="F1143" s="19"/>
      <c r="G1143" s="19"/>
      <c r="H1143" s="22"/>
      <c r="I1143" s="23"/>
      <c r="K1143" s="22"/>
    </row>
    <row r="1144" spans="1:11" ht="14.5" x14ac:dyDescent="0.3">
      <c r="A1144" s="19"/>
      <c r="B1144" s="19"/>
      <c r="C1144" s="19"/>
      <c r="D1144" s="23"/>
      <c r="E1144" s="19"/>
      <c r="F1144" s="19"/>
      <c r="G1144" s="19"/>
      <c r="H1144" s="22"/>
      <c r="I1144" s="23"/>
      <c r="K1144" s="22"/>
    </row>
    <row r="1145" spans="1:11" ht="14.5" x14ac:dyDescent="0.3">
      <c r="A1145" s="19"/>
      <c r="B1145" s="19"/>
      <c r="C1145" s="19"/>
      <c r="D1145" s="23"/>
      <c r="E1145" s="19"/>
      <c r="F1145" s="19"/>
      <c r="G1145" s="19"/>
      <c r="H1145" s="22"/>
      <c r="I1145" s="23"/>
      <c r="K1145" s="22"/>
    </row>
    <row r="1146" spans="1:11" ht="14.5" x14ac:dyDescent="0.3">
      <c r="A1146" s="19"/>
      <c r="B1146" s="19"/>
      <c r="C1146" s="19"/>
      <c r="D1146" s="23"/>
      <c r="E1146" s="19"/>
      <c r="F1146" s="19"/>
      <c r="G1146" s="19"/>
      <c r="H1146" s="22"/>
      <c r="I1146" s="23"/>
      <c r="K1146" s="22"/>
    </row>
    <row r="1147" spans="1:11" ht="14.5" x14ac:dyDescent="0.3">
      <c r="A1147" s="19"/>
      <c r="B1147" s="19"/>
      <c r="C1147" s="19"/>
      <c r="D1147" s="23"/>
      <c r="E1147" s="19"/>
      <c r="F1147" s="19"/>
      <c r="G1147" s="19"/>
      <c r="H1147" s="22"/>
      <c r="I1147" s="23"/>
      <c r="K1147" s="22"/>
    </row>
    <row r="1148" spans="1:11" ht="14.5" x14ac:dyDescent="0.3">
      <c r="A1148" s="19"/>
      <c r="B1148" s="19"/>
      <c r="C1148" s="19"/>
      <c r="D1148" s="23"/>
      <c r="E1148" s="19"/>
      <c r="F1148" s="19"/>
      <c r="G1148" s="19"/>
      <c r="H1148" s="22"/>
      <c r="I1148" s="23"/>
      <c r="K1148" s="22"/>
    </row>
    <row r="1149" spans="1:11" ht="14.5" x14ac:dyDescent="0.3">
      <c r="A1149" s="19"/>
      <c r="B1149" s="19"/>
      <c r="C1149" s="19"/>
      <c r="D1149" s="23"/>
      <c r="E1149" s="19"/>
      <c r="F1149" s="19"/>
      <c r="G1149" s="19"/>
      <c r="H1149" s="22"/>
      <c r="I1149" s="23"/>
      <c r="K1149" s="22"/>
    </row>
    <row r="1150" spans="1:11" ht="14.5" x14ac:dyDescent="0.3">
      <c r="A1150" s="19"/>
      <c r="B1150" s="19"/>
      <c r="C1150" s="19"/>
      <c r="D1150" s="23"/>
      <c r="E1150" s="19"/>
      <c r="F1150" s="19"/>
      <c r="G1150" s="19"/>
      <c r="H1150" s="22"/>
      <c r="I1150" s="23"/>
      <c r="K1150" s="22"/>
    </row>
    <row r="1151" spans="1:11" ht="14.5" x14ac:dyDescent="0.3">
      <c r="A1151" s="19"/>
      <c r="B1151" s="19"/>
      <c r="C1151" s="19"/>
      <c r="D1151" s="23"/>
      <c r="E1151" s="19"/>
      <c r="F1151" s="19"/>
      <c r="G1151" s="19"/>
      <c r="H1151" s="22"/>
      <c r="I1151" s="23"/>
      <c r="K1151" s="22"/>
    </row>
    <row r="1152" spans="1:11" ht="14.5" x14ac:dyDescent="0.3">
      <c r="A1152" s="19"/>
      <c r="B1152" s="19"/>
      <c r="C1152" s="19"/>
      <c r="D1152" s="23"/>
      <c r="E1152" s="19"/>
      <c r="F1152" s="19"/>
      <c r="G1152" s="19"/>
      <c r="H1152" s="22"/>
      <c r="I1152" s="23"/>
      <c r="K1152" s="22"/>
    </row>
    <row r="1153" spans="1:11" ht="14.5" x14ac:dyDescent="0.3">
      <c r="A1153" s="19"/>
      <c r="B1153" s="19"/>
      <c r="C1153" s="19"/>
      <c r="D1153" s="23"/>
      <c r="E1153" s="19"/>
      <c r="F1153" s="19"/>
      <c r="G1153" s="19"/>
      <c r="H1153" s="22"/>
      <c r="I1153" s="23"/>
      <c r="K1153" s="22"/>
    </row>
    <row r="1154" spans="1:11" ht="14.5" x14ac:dyDescent="0.3">
      <c r="A1154" s="19"/>
      <c r="B1154" s="19"/>
      <c r="C1154" s="19"/>
      <c r="D1154" s="23"/>
      <c r="E1154" s="19"/>
      <c r="F1154" s="19"/>
      <c r="G1154" s="19"/>
      <c r="H1154" s="22"/>
      <c r="I1154" s="23"/>
      <c r="K1154" s="22"/>
    </row>
    <row r="1155" spans="1:11" ht="14.5" x14ac:dyDescent="0.3">
      <c r="A1155" s="19"/>
      <c r="B1155" s="19"/>
      <c r="C1155" s="19"/>
      <c r="D1155" s="23"/>
      <c r="E1155" s="19"/>
      <c r="F1155" s="19"/>
      <c r="G1155" s="19"/>
      <c r="H1155" s="22"/>
      <c r="I1155" s="23"/>
      <c r="K1155" s="22"/>
    </row>
    <row r="1156" spans="1:11" ht="14.5" x14ac:dyDescent="0.3">
      <c r="A1156" s="19"/>
      <c r="B1156" s="19"/>
      <c r="C1156" s="19"/>
      <c r="D1156" s="23"/>
      <c r="E1156" s="19"/>
      <c r="F1156" s="19"/>
      <c r="G1156" s="19"/>
      <c r="H1156" s="22"/>
      <c r="I1156" s="23"/>
      <c r="K1156" s="22"/>
    </row>
    <row r="1157" spans="1:11" ht="14.5" x14ac:dyDescent="0.3">
      <c r="A1157" s="19"/>
      <c r="B1157" s="19"/>
      <c r="C1157" s="19"/>
      <c r="D1157" s="23"/>
      <c r="E1157" s="19"/>
      <c r="F1157" s="19"/>
      <c r="G1157" s="19"/>
      <c r="H1157" s="22"/>
      <c r="I1157" s="23"/>
      <c r="K1157" s="22"/>
    </row>
    <row r="1158" spans="1:11" ht="14.5" x14ac:dyDescent="0.3">
      <c r="A1158" s="19"/>
      <c r="B1158" s="19"/>
      <c r="C1158" s="19"/>
      <c r="D1158" s="23"/>
      <c r="E1158" s="19"/>
      <c r="F1158" s="19"/>
      <c r="G1158" s="19"/>
      <c r="H1158" s="22"/>
      <c r="I1158" s="23"/>
      <c r="K1158" s="22"/>
    </row>
    <row r="1159" spans="1:11" ht="14.5" x14ac:dyDescent="0.3">
      <c r="A1159" s="19"/>
      <c r="B1159" s="19"/>
      <c r="C1159" s="19"/>
      <c r="D1159" s="23"/>
      <c r="E1159" s="19"/>
      <c r="F1159" s="19"/>
      <c r="G1159" s="19"/>
      <c r="H1159" s="22"/>
      <c r="I1159" s="23"/>
      <c r="K1159" s="22"/>
    </row>
    <row r="1160" spans="1:11" ht="14.5" x14ac:dyDescent="0.3">
      <c r="A1160" s="19"/>
      <c r="B1160" s="19"/>
      <c r="C1160" s="19"/>
      <c r="D1160" s="23"/>
      <c r="E1160" s="19"/>
      <c r="F1160" s="19"/>
      <c r="G1160" s="19"/>
      <c r="H1160" s="22"/>
      <c r="I1160" s="23"/>
      <c r="K1160" s="22"/>
    </row>
    <row r="1161" spans="1:11" ht="14.5" x14ac:dyDescent="0.3">
      <c r="A1161" s="19"/>
      <c r="B1161" s="19"/>
      <c r="C1161" s="19"/>
      <c r="D1161" s="23"/>
      <c r="E1161" s="19"/>
      <c r="F1161" s="19"/>
      <c r="G1161" s="19"/>
      <c r="H1161" s="22"/>
      <c r="I1161" s="23"/>
      <c r="K1161" s="22"/>
    </row>
    <row r="1162" spans="1:11" ht="14.5" x14ac:dyDescent="0.3">
      <c r="A1162" s="19"/>
      <c r="B1162" s="19"/>
      <c r="C1162" s="19"/>
      <c r="D1162" s="23"/>
      <c r="E1162" s="19"/>
      <c r="F1162" s="19"/>
      <c r="G1162" s="19"/>
      <c r="H1162" s="22"/>
      <c r="I1162" s="23"/>
      <c r="K1162" s="22"/>
    </row>
    <row r="1163" spans="1:11" ht="14.5" x14ac:dyDescent="0.3">
      <c r="A1163" s="19"/>
      <c r="B1163" s="19"/>
      <c r="C1163" s="19"/>
      <c r="D1163" s="23"/>
      <c r="E1163" s="19"/>
      <c r="F1163" s="19"/>
      <c r="G1163" s="19"/>
      <c r="H1163" s="22"/>
      <c r="I1163" s="23"/>
      <c r="K1163" s="22"/>
    </row>
    <row r="1164" spans="1:11" ht="14.5" x14ac:dyDescent="0.3">
      <c r="A1164" s="19"/>
      <c r="B1164" s="19"/>
      <c r="C1164" s="19"/>
      <c r="D1164" s="23"/>
      <c r="E1164" s="19"/>
      <c r="F1164" s="19"/>
      <c r="G1164" s="19"/>
      <c r="H1164" s="22"/>
      <c r="I1164" s="23"/>
      <c r="K1164" s="22"/>
    </row>
    <row r="1165" spans="1:11" ht="14.5" x14ac:dyDescent="0.3">
      <c r="A1165" s="19"/>
      <c r="B1165" s="19"/>
      <c r="C1165" s="19"/>
      <c r="D1165" s="23"/>
      <c r="E1165" s="19"/>
      <c r="F1165" s="19"/>
      <c r="G1165" s="19"/>
      <c r="H1165" s="22"/>
      <c r="I1165" s="23"/>
      <c r="K1165" s="22"/>
    </row>
    <row r="1166" spans="1:11" ht="14.5" x14ac:dyDescent="0.3">
      <c r="A1166" s="19"/>
      <c r="B1166" s="19"/>
      <c r="C1166" s="19"/>
      <c r="D1166" s="23"/>
      <c r="E1166" s="19"/>
      <c r="F1166" s="19"/>
      <c r="G1166" s="19"/>
      <c r="H1166" s="22"/>
      <c r="I1166" s="23"/>
      <c r="K1166" s="22"/>
    </row>
    <row r="1167" spans="1:11" ht="14.5" x14ac:dyDescent="0.3">
      <c r="A1167" s="19"/>
      <c r="B1167" s="19"/>
      <c r="C1167" s="19"/>
      <c r="D1167" s="23"/>
      <c r="E1167" s="19"/>
      <c r="F1167" s="19"/>
      <c r="G1167" s="19"/>
      <c r="H1167" s="22"/>
      <c r="I1167" s="23"/>
      <c r="K1167" s="22"/>
    </row>
    <row r="1168" spans="1:11" ht="14.5" x14ac:dyDescent="0.3">
      <c r="A1168" s="19"/>
      <c r="B1168" s="19"/>
      <c r="C1168" s="19"/>
      <c r="D1168" s="23"/>
      <c r="E1168" s="19"/>
      <c r="F1168" s="19"/>
      <c r="G1168" s="19"/>
      <c r="H1168" s="22"/>
      <c r="I1168" s="23"/>
      <c r="K1168" s="22"/>
    </row>
    <row r="1169" spans="1:11" ht="14.5" x14ac:dyDescent="0.3">
      <c r="A1169" s="19"/>
      <c r="B1169" s="19"/>
      <c r="C1169" s="19"/>
      <c r="D1169" s="23"/>
      <c r="E1169" s="19"/>
      <c r="F1169" s="19"/>
      <c r="G1169" s="19"/>
      <c r="H1169" s="22"/>
      <c r="I1169" s="23"/>
      <c r="K1169" s="22"/>
    </row>
    <row r="1170" spans="1:11" ht="14.5" x14ac:dyDescent="0.3">
      <c r="A1170" s="19"/>
      <c r="B1170" s="19"/>
      <c r="C1170" s="19"/>
      <c r="D1170" s="23"/>
      <c r="E1170" s="19"/>
      <c r="F1170" s="19"/>
      <c r="G1170" s="19"/>
      <c r="H1170" s="22"/>
      <c r="I1170" s="23"/>
      <c r="K1170" s="22"/>
    </row>
    <row r="1171" spans="1:11" ht="14.5" x14ac:dyDescent="0.3">
      <c r="A1171" s="19"/>
      <c r="B1171" s="19"/>
      <c r="C1171" s="19"/>
      <c r="D1171" s="23"/>
      <c r="E1171" s="19"/>
      <c r="F1171" s="19"/>
      <c r="G1171" s="19"/>
      <c r="H1171" s="22"/>
      <c r="I1171" s="23"/>
      <c r="K1171" s="22"/>
    </row>
    <row r="1172" spans="1:11" ht="14.5" x14ac:dyDescent="0.3">
      <c r="A1172" s="19"/>
      <c r="B1172" s="19"/>
      <c r="C1172" s="19"/>
      <c r="D1172" s="23"/>
      <c r="E1172" s="19"/>
      <c r="F1172" s="19"/>
      <c r="G1172" s="19"/>
      <c r="H1172" s="22"/>
      <c r="I1172" s="23"/>
      <c r="K1172" s="22"/>
    </row>
    <row r="1173" spans="1:11" ht="14.5" x14ac:dyDescent="0.3">
      <c r="A1173" s="19"/>
      <c r="B1173" s="19"/>
      <c r="C1173" s="19"/>
      <c r="D1173" s="23"/>
      <c r="E1173" s="19"/>
      <c r="F1173" s="19"/>
      <c r="G1173" s="19"/>
      <c r="H1173" s="22"/>
      <c r="I1173" s="23"/>
      <c r="K1173" s="22"/>
    </row>
    <row r="1174" spans="1:11" ht="14.5" x14ac:dyDescent="0.3">
      <c r="A1174" s="19"/>
      <c r="B1174" s="19"/>
      <c r="C1174" s="19"/>
      <c r="D1174" s="23"/>
      <c r="E1174" s="19"/>
      <c r="F1174" s="19"/>
      <c r="G1174" s="19"/>
      <c r="H1174" s="22"/>
      <c r="I1174" s="23"/>
      <c r="K1174" s="22"/>
    </row>
    <row r="1175" spans="1:11" ht="14.5" x14ac:dyDescent="0.3">
      <c r="A1175" s="19"/>
      <c r="B1175" s="19"/>
      <c r="C1175" s="19"/>
      <c r="D1175" s="23"/>
      <c r="E1175" s="19"/>
      <c r="F1175" s="19"/>
      <c r="G1175" s="19"/>
      <c r="H1175" s="22"/>
      <c r="I1175" s="23"/>
      <c r="K1175" s="22"/>
    </row>
    <row r="1176" spans="1:11" ht="14.5" x14ac:dyDescent="0.3">
      <c r="A1176" s="19"/>
      <c r="B1176" s="19"/>
      <c r="C1176" s="19"/>
      <c r="D1176" s="23"/>
      <c r="E1176" s="19"/>
      <c r="F1176" s="19"/>
      <c r="G1176" s="19"/>
      <c r="H1176" s="22"/>
      <c r="I1176" s="23"/>
      <c r="K1176" s="22"/>
    </row>
    <row r="1177" spans="1:11" ht="14.5" x14ac:dyDescent="0.3">
      <c r="A1177" s="19"/>
      <c r="B1177" s="19"/>
      <c r="C1177" s="19"/>
      <c r="D1177" s="23"/>
      <c r="E1177" s="19"/>
      <c r="F1177" s="19"/>
      <c r="G1177" s="19"/>
      <c r="H1177" s="22"/>
      <c r="I1177" s="23"/>
      <c r="K1177" s="22"/>
    </row>
    <row r="1178" spans="1:11" ht="14.5" x14ac:dyDescent="0.3">
      <c r="A1178" s="19"/>
      <c r="B1178" s="19"/>
      <c r="C1178" s="19"/>
      <c r="D1178" s="23"/>
      <c r="E1178" s="19"/>
      <c r="F1178" s="19"/>
      <c r="G1178" s="19"/>
      <c r="H1178" s="22"/>
      <c r="I1178" s="23"/>
      <c r="K1178" s="22"/>
    </row>
    <row r="1179" spans="1:11" ht="14.5" x14ac:dyDescent="0.3">
      <c r="A1179" s="19"/>
      <c r="B1179" s="19"/>
      <c r="C1179" s="19"/>
      <c r="D1179" s="23"/>
      <c r="E1179" s="19"/>
      <c r="F1179" s="19"/>
      <c r="G1179" s="19"/>
      <c r="H1179" s="22"/>
      <c r="I1179" s="23"/>
      <c r="K1179" s="22"/>
    </row>
    <row r="1180" spans="1:11" ht="14.5" x14ac:dyDescent="0.3">
      <c r="A1180" s="19"/>
      <c r="B1180" s="19"/>
      <c r="C1180" s="19"/>
      <c r="D1180" s="23"/>
      <c r="E1180" s="19"/>
      <c r="F1180" s="19"/>
      <c r="G1180" s="19"/>
      <c r="H1180" s="22"/>
      <c r="I1180" s="23"/>
      <c r="K1180" s="22"/>
    </row>
    <row r="1181" spans="1:11" ht="14.5" x14ac:dyDescent="0.3">
      <c r="A1181" s="19"/>
      <c r="B1181" s="19"/>
      <c r="C1181" s="19"/>
      <c r="D1181" s="23"/>
      <c r="E1181" s="19"/>
      <c r="F1181" s="19"/>
      <c r="G1181" s="19"/>
      <c r="H1181" s="22"/>
      <c r="I1181" s="23"/>
      <c r="K1181" s="22"/>
    </row>
    <row r="1182" spans="1:11" ht="14.5" x14ac:dyDescent="0.3">
      <c r="A1182" s="19"/>
      <c r="B1182" s="19"/>
      <c r="C1182" s="19"/>
      <c r="D1182" s="23"/>
      <c r="E1182" s="19"/>
      <c r="F1182" s="19"/>
      <c r="G1182" s="19"/>
      <c r="H1182" s="22"/>
      <c r="I1182" s="23"/>
      <c r="K1182" s="22"/>
    </row>
    <row r="1183" spans="1:11" ht="14.5" x14ac:dyDescent="0.3">
      <c r="A1183" s="19"/>
      <c r="B1183" s="19"/>
      <c r="C1183" s="19"/>
      <c r="D1183" s="23"/>
      <c r="E1183" s="19"/>
      <c r="F1183" s="19"/>
      <c r="G1183" s="19"/>
      <c r="H1183" s="22"/>
      <c r="I1183" s="23"/>
      <c r="K1183" s="22"/>
    </row>
    <row r="1184" spans="1:11" ht="14.5" x14ac:dyDescent="0.3">
      <c r="A1184" s="19"/>
      <c r="B1184" s="19"/>
      <c r="C1184" s="19"/>
      <c r="D1184" s="23"/>
      <c r="E1184" s="19"/>
      <c r="F1184" s="19"/>
      <c r="G1184" s="19"/>
      <c r="H1184" s="22"/>
      <c r="I1184" s="23"/>
      <c r="K1184" s="22"/>
    </row>
    <row r="1185" spans="1:11" ht="14.5" x14ac:dyDescent="0.3">
      <c r="A1185" s="19"/>
      <c r="B1185" s="19"/>
      <c r="C1185" s="19"/>
      <c r="D1185" s="23"/>
      <c r="E1185" s="19"/>
      <c r="F1185" s="19"/>
      <c r="G1185" s="19"/>
      <c r="H1185" s="22"/>
      <c r="I1185" s="23"/>
      <c r="K1185" s="22"/>
    </row>
    <row r="1186" spans="1:11" ht="14.5" x14ac:dyDescent="0.3">
      <c r="A1186" s="19"/>
      <c r="B1186" s="19"/>
      <c r="C1186" s="19"/>
      <c r="D1186" s="23"/>
      <c r="E1186" s="19"/>
      <c r="F1186" s="19"/>
      <c r="G1186" s="19"/>
      <c r="H1186" s="22"/>
      <c r="I1186" s="23"/>
      <c r="K1186" s="22"/>
    </row>
    <row r="1187" spans="1:11" ht="14.5" x14ac:dyDescent="0.3">
      <c r="A1187" s="19"/>
      <c r="B1187" s="19"/>
      <c r="C1187" s="19"/>
      <c r="D1187" s="23"/>
      <c r="E1187" s="19"/>
      <c r="F1187" s="19"/>
      <c r="G1187" s="19"/>
      <c r="H1187" s="22"/>
      <c r="I1187" s="23"/>
      <c r="K1187" s="22"/>
    </row>
    <row r="1188" spans="1:11" ht="14.5" x14ac:dyDescent="0.3">
      <c r="A1188" s="19"/>
      <c r="B1188" s="19"/>
      <c r="C1188" s="19"/>
      <c r="D1188" s="23"/>
      <c r="E1188" s="19"/>
      <c r="F1188" s="19"/>
      <c r="G1188" s="19"/>
      <c r="H1188" s="22"/>
      <c r="I1188" s="23"/>
      <c r="K1188" s="22"/>
    </row>
    <row r="1189" spans="1:11" ht="14.5" x14ac:dyDescent="0.3">
      <c r="A1189" s="19"/>
      <c r="B1189" s="19"/>
      <c r="C1189" s="19"/>
      <c r="D1189" s="23"/>
      <c r="E1189" s="19"/>
      <c r="F1189" s="19"/>
      <c r="G1189" s="19"/>
      <c r="H1189" s="22"/>
      <c r="I1189" s="23"/>
      <c r="K1189" s="22"/>
    </row>
    <row r="1190" spans="1:11" ht="14.5" x14ac:dyDescent="0.3">
      <c r="A1190" s="19"/>
      <c r="B1190" s="19"/>
      <c r="C1190" s="19"/>
      <c r="D1190" s="23"/>
      <c r="E1190" s="19"/>
      <c r="F1190" s="19"/>
      <c r="G1190" s="19"/>
      <c r="H1190" s="22"/>
      <c r="I1190" s="23"/>
      <c r="K1190" s="22"/>
    </row>
    <row r="1191" spans="1:11" ht="14.5" x14ac:dyDescent="0.3">
      <c r="A1191" s="19"/>
      <c r="B1191" s="19"/>
      <c r="C1191" s="19"/>
      <c r="D1191" s="23"/>
      <c r="E1191" s="19"/>
      <c r="F1191" s="19"/>
      <c r="G1191" s="19"/>
      <c r="H1191" s="22"/>
      <c r="I1191" s="23"/>
      <c r="K1191" s="22"/>
    </row>
    <row r="1192" spans="1:11" ht="14.5" x14ac:dyDescent="0.3">
      <c r="A1192" s="19"/>
      <c r="B1192" s="19"/>
      <c r="C1192" s="19"/>
      <c r="D1192" s="23"/>
      <c r="E1192" s="19"/>
      <c r="F1192" s="19"/>
      <c r="G1192" s="19"/>
      <c r="H1192" s="22"/>
      <c r="I1192" s="23"/>
      <c r="K1192" s="22"/>
    </row>
    <row r="1193" spans="1:11" ht="14.5" x14ac:dyDescent="0.3">
      <c r="A1193" s="19"/>
      <c r="B1193" s="19"/>
      <c r="C1193" s="19"/>
      <c r="D1193" s="23"/>
      <c r="E1193" s="19"/>
      <c r="F1193" s="19"/>
      <c r="G1193" s="19"/>
      <c r="H1193" s="22"/>
      <c r="I1193" s="23"/>
      <c r="K1193" s="22"/>
    </row>
    <row r="1194" spans="1:11" ht="14.5" x14ac:dyDescent="0.3">
      <c r="A1194" s="19"/>
      <c r="B1194" s="19"/>
      <c r="C1194" s="19"/>
      <c r="D1194" s="23"/>
      <c r="E1194" s="19"/>
      <c r="F1194" s="19"/>
      <c r="G1194" s="19"/>
      <c r="H1194" s="22"/>
      <c r="I1194" s="23"/>
      <c r="K1194" s="22"/>
    </row>
    <row r="1195" spans="1:11" ht="14.5" x14ac:dyDescent="0.3">
      <c r="A1195" s="19"/>
      <c r="B1195" s="19"/>
      <c r="C1195" s="19"/>
      <c r="D1195" s="23"/>
      <c r="E1195" s="19"/>
      <c r="F1195" s="19"/>
      <c r="G1195" s="19"/>
      <c r="H1195" s="22"/>
      <c r="I1195" s="23"/>
      <c r="K1195" s="22"/>
    </row>
    <row r="1196" spans="1:11" ht="14.5" x14ac:dyDescent="0.3">
      <c r="A1196" s="19"/>
      <c r="B1196" s="19"/>
      <c r="C1196" s="19"/>
      <c r="D1196" s="23"/>
      <c r="E1196" s="19"/>
      <c r="F1196" s="19"/>
      <c r="G1196" s="19"/>
      <c r="H1196" s="22"/>
      <c r="I1196" s="23"/>
      <c r="K1196" s="22"/>
    </row>
    <row r="1197" spans="1:11" ht="14.5" x14ac:dyDescent="0.3">
      <c r="A1197" s="19"/>
      <c r="B1197" s="19"/>
      <c r="C1197" s="19"/>
      <c r="D1197" s="23"/>
      <c r="E1197" s="19"/>
      <c r="F1197" s="19"/>
      <c r="G1197" s="19"/>
      <c r="H1197" s="22"/>
      <c r="I1197" s="23"/>
      <c r="K1197" s="22"/>
    </row>
    <row r="1198" spans="1:11" ht="14.5" x14ac:dyDescent="0.3">
      <c r="A1198" s="19"/>
      <c r="B1198" s="19"/>
      <c r="C1198" s="19"/>
      <c r="D1198" s="23"/>
      <c r="E1198" s="19"/>
      <c r="F1198" s="19"/>
      <c r="G1198" s="19"/>
      <c r="H1198" s="22"/>
      <c r="I1198" s="23"/>
      <c r="K1198" s="22"/>
    </row>
    <row r="1199" spans="1:11" ht="14.5" x14ac:dyDescent="0.3">
      <c r="A1199" s="19"/>
      <c r="B1199" s="19"/>
      <c r="C1199" s="19"/>
      <c r="D1199" s="23"/>
      <c r="E1199" s="19"/>
      <c r="F1199" s="19"/>
      <c r="G1199" s="19"/>
      <c r="H1199" s="22"/>
      <c r="I1199" s="23"/>
      <c r="K1199" s="22"/>
    </row>
    <row r="1200" spans="1:11" ht="14.5" x14ac:dyDescent="0.3">
      <c r="A1200" s="19"/>
      <c r="B1200" s="19"/>
      <c r="C1200" s="19"/>
      <c r="D1200" s="23"/>
      <c r="E1200" s="19"/>
      <c r="F1200" s="19"/>
      <c r="G1200" s="19"/>
      <c r="H1200" s="22"/>
      <c r="I1200" s="23"/>
      <c r="K1200" s="22"/>
    </row>
    <row r="1201" spans="1:11" ht="14.5" x14ac:dyDescent="0.3">
      <c r="A1201" s="19"/>
      <c r="B1201" s="19"/>
      <c r="C1201" s="19"/>
      <c r="D1201" s="23"/>
      <c r="E1201" s="19"/>
      <c r="F1201" s="19"/>
      <c r="G1201" s="19"/>
      <c r="H1201" s="22"/>
      <c r="I1201" s="23"/>
      <c r="K1201" s="22"/>
    </row>
    <row r="1202" spans="1:11" ht="14.5" x14ac:dyDescent="0.3">
      <c r="A1202" s="19"/>
      <c r="B1202" s="19"/>
      <c r="C1202" s="19"/>
      <c r="D1202" s="23"/>
      <c r="E1202" s="19"/>
      <c r="F1202" s="19"/>
      <c r="G1202" s="19"/>
      <c r="H1202" s="22"/>
      <c r="I1202" s="23"/>
      <c r="K1202" s="22"/>
    </row>
    <row r="1203" spans="1:11" ht="14.5" x14ac:dyDescent="0.3">
      <c r="A1203" s="19"/>
      <c r="B1203" s="19"/>
      <c r="C1203" s="19"/>
      <c r="D1203" s="23"/>
      <c r="E1203" s="19"/>
      <c r="F1203" s="19"/>
      <c r="G1203" s="19"/>
      <c r="H1203" s="22"/>
      <c r="I1203" s="23"/>
      <c r="K1203" s="22"/>
    </row>
    <row r="1204" spans="1:11" ht="14.5" x14ac:dyDescent="0.3">
      <c r="A1204" s="19"/>
      <c r="B1204" s="19"/>
      <c r="C1204" s="19"/>
      <c r="D1204" s="23"/>
      <c r="E1204" s="19"/>
      <c r="F1204" s="19"/>
      <c r="G1204" s="19"/>
      <c r="H1204" s="22"/>
      <c r="I1204" s="23"/>
      <c r="K1204" s="22"/>
    </row>
    <row r="1205" spans="1:11" ht="14.5" x14ac:dyDescent="0.3">
      <c r="A1205" s="19"/>
      <c r="B1205" s="19"/>
      <c r="C1205" s="19"/>
      <c r="D1205" s="23"/>
      <c r="E1205" s="19"/>
      <c r="F1205" s="19"/>
      <c r="G1205" s="19"/>
      <c r="H1205" s="22"/>
      <c r="I1205" s="23"/>
      <c r="K1205" s="22"/>
    </row>
    <row r="1206" spans="1:11" ht="14.5" x14ac:dyDescent="0.3">
      <c r="A1206" s="19"/>
      <c r="B1206" s="19"/>
      <c r="C1206" s="19"/>
      <c r="D1206" s="23"/>
      <c r="E1206" s="19"/>
      <c r="F1206" s="19"/>
      <c r="G1206" s="19"/>
      <c r="H1206" s="22"/>
      <c r="I1206" s="23"/>
      <c r="K1206" s="22"/>
    </row>
    <row r="1207" spans="1:11" ht="14.5" x14ac:dyDescent="0.3">
      <c r="A1207" s="19"/>
      <c r="B1207" s="19"/>
      <c r="C1207" s="19"/>
      <c r="D1207" s="23"/>
      <c r="E1207" s="19"/>
      <c r="F1207" s="19"/>
      <c r="G1207" s="19"/>
      <c r="H1207" s="22"/>
      <c r="I1207" s="23"/>
      <c r="K1207" s="22"/>
    </row>
    <row r="1208" spans="1:11" ht="14.5" x14ac:dyDescent="0.3">
      <c r="A1208" s="19"/>
      <c r="B1208" s="19"/>
      <c r="C1208" s="19"/>
      <c r="D1208" s="23"/>
      <c r="E1208" s="19"/>
      <c r="F1208" s="19"/>
      <c r="G1208" s="19"/>
      <c r="H1208" s="22"/>
      <c r="I1208" s="23"/>
      <c r="K1208" s="22"/>
    </row>
    <row r="1209" spans="1:11" ht="14.5" x14ac:dyDescent="0.3">
      <c r="A1209" s="19"/>
      <c r="B1209" s="19"/>
      <c r="C1209" s="19"/>
      <c r="D1209" s="23"/>
      <c r="E1209" s="19"/>
      <c r="F1209" s="19"/>
      <c r="G1209" s="19"/>
      <c r="H1209" s="22"/>
      <c r="I1209" s="23"/>
      <c r="K1209" s="22"/>
    </row>
    <row r="1210" spans="1:11" ht="14.5" x14ac:dyDescent="0.3">
      <c r="A1210" s="19"/>
      <c r="B1210" s="19"/>
      <c r="C1210" s="19"/>
      <c r="D1210" s="23"/>
      <c r="E1210" s="19"/>
      <c r="F1210" s="19"/>
      <c r="G1210" s="19"/>
      <c r="H1210" s="22"/>
      <c r="I1210" s="23"/>
      <c r="K1210" s="22"/>
    </row>
    <row r="1211" spans="1:11" ht="14.5" x14ac:dyDescent="0.3">
      <c r="A1211" s="19"/>
      <c r="B1211" s="19"/>
      <c r="C1211" s="19"/>
      <c r="D1211" s="23"/>
      <c r="E1211" s="19"/>
      <c r="F1211" s="19"/>
      <c r="G1211" s="19"/>
      <c r="H1211" s="22"/>
      <c r="I1211" s="23"/>
      <c r="K1211" s="22"/>
    </row>
    <row r="1212" spans="1:11" ht="14.5" x14ac:dyDescent="0.3">
      <c r="A1212" s="19"/>
      <c r="B1212" s="19"/>
      <c r="C1212" s="19"/>
      <c r="D1212" s="23"/>
      <c r="E1212" s="19"/>
      <c r="F1212" s="19"/>
      <c r="G1212" s="19"/>
      <c r="H1212" s="22"/>
      <c r="I1212" s="23"/>
      <c r="K1212" s="22"/>
    </row>
    <row r="1213" spans="1:11" ht="14.5" x14ac:dyDescent="0.3">
      <c r="A1213" s="19"/>
      <c r="B1213" s="19"/>
      <c r="C1213" s="19"/>
      <c r="D1213" s="23"/>
      <c r="E1213" s="19"/>
      <c r="F1213" s="19"/>
      <c r="G1213" s="19"/>
      <c r="H1213" s="22"/>
      <c r="I1213" s="23"/>
      <c r="K1213" s="22"/>
    </row>
    <row r="1214" spans="1:11" ht="14.5" x14ac:dyDescent="0.3">
      <c r="A1214" s="19"/>
      <c r="B1214" s="19"/>
      <c r="C1214" s="19"/>
      <c r="D1214" s="23"/>
      <c r="E1214" s="19"/>
      <c r="F1214" s="19"/>
      <c r="G1214" s="19"/>
      <c r="H1214" s="22"/>
      <c r="I1214" s="23"/>
      <c r="K1214" s="22"/>
    </row>
    <row r="1215" spans="1:11" ht="14.5" x14ac:dyDescent="0.3">
      <c r="A1215" s="19"/>
      <c r="B1215" s="19"/>
      <c r="C1215" s="19"/>
      <c r="D1215" s="23"/>
      <c r="E1215" s="19"/>
      <c r="F1215" s="19"/>
      <c r="G1215" s="19"/>
      <c r="H1215" s="22"/>
      <c r="I1215" s="23"/>
      <c r="K1215" s="22"/>
    </row>
    <row r="1216" spans="1:11" ht="14.5" x14ac:dyDescent="0.3">
      <c r="A1216" s="19"/>
      <c r="B1216" s="19"/>
      <c r="C1216" s="19"/>
      <c r="D1216" s="23"/>
      <c r="E1216" s="19"/>
      <c r="F1216" s="19"/>
      <c r="G1216" s="19"/>
      <c r="H1216" s="22"/>
      <c r="I1216" s="23"/>
      <c r="K1216" s="22"/>
    </row>
    <row r="1217" spans="1:11" ht="14.5" x14ac:dyDescent="0.3">
      <c r="A1217" s="19"/>
      <c r="B1217" s="19"/>
      <c r="C1217" s="19"/>
      <c r="D1217" s="23"/>
      <c r="E1217" s="19"/>
      <c r="F1217" s="19"/>
      <c r="G1217" s="19"/>
      <c r="H1217" s="22"/>
      <c r="I1217" s="23"/>
      <c r="K1217" s="22"/>
    </row>
    <row r="1218" spans="1:11" ht="14.5" x14ac:dyDescent="0.3">
      <c r="A1218" s="19"/>
      <c r="B1218" s="19"/>
      <c r="C1218" s="19"/>
      <c r="D1218" s="23"/>
      <c r="E1218" s="19"/>
      <c r="F1218" s="19"/>
      <c r="G1218" s="19"/>
      <c r="H1218" s="22"/>
      <c r="I1218" s="23"/>
      <c r="K1218" s="22"/>
    </row>
    <row r="1219" spans="1:11" ht="14.5" x14ac:dyDescent="0.3">
      <c r="A1219" s="19"/>
      <c r="B1219" s="19"/>
      <c r="C1219" s="19"/>
      <c r="D1219" s="23"/>
      <c r="E1219" s="19"/>
      <c r="F1219" s="19"/>
      <c r="G1219" s="19"/>
      <c r="H1219" s="22"/>
      <c r="I1219" s="23"/>
      <c r="K1219" s="22"/>
    </row>
    <row r="1220" spans="1:11" ht="14.5" x14ac:dyDescent="0.3">
      <c r="A1220" s="19"/>
      <c r="B1220" s="19"/>
      <c r="C1220" s="19"/>
      <c r="D1220" s="23"/>
      <c r="E1220" s="19"/>
      <c r="F1220" s="19"/>
      <c r="G1220" s="19"/>
      <c r="H1220" s="22"/>
      <c r="I1220" s="23"/>
      <c r="K1220" s="22"/>
    </row>
    <row r="1221" spans="1:11" ht="14.5" x14ac:dyDescent="0.3">
      <c r="A1221" s="19"/>
      <c r="B1221" s="19"/>
      <c r="C1221" s="19"/>
      <c r="D1221" s="23"/>
      <c r="E1221" s="19"/>
      <c r="F1221" s="19"/>
      <c r="G1221" s="19"/>
      <c r="H1221" s="22"/>
      <c r="I1221" s="23"/>
      <c r="K1221" s="22"/>
    </row>
    <row r="1222" spans="1:11" ht="14.5" x14ac:dyDescent="0.3">
      <c r="A1222" s="19"/>
      <c r="B1222" s="19"/>
      <c r="C1222" s="19"/>
      <c r="D1222" s="23"/>
      <c r="E1222" s="19"/>
      <c r="F1222" s="19"/>
      <c r="G1222" s="19"/>
      <c r="H1222" s="22"/>
      <c r="I1222" s="23"/>
      <c r="K1222" s="22"/>
    </row>
    <row r="1223" spans="1:11" ht="14.5" x14ac:dyDescent="0.3">
      <c r="A1223" s="19"/>
      <c r="B1223" s="19"/>
      <c r="C1223" s="19"/>
      <c r="D1223" s="23"/>
      <c r="E1223" s="19"/>
      <c r="F1223" s="19"/>
      <c r="G1223" s="19"/>
      <c r="H1223" s="22"/>
      <c r="I1223" s="23"/>
      <c r="K1223" s="22"/>
    </row>
    <row r="1224" spans="1:11" ht="14.5" x14ac:dyDescent="0.3">
      <c r="A1224" s="19"/>
      <c r="B1224" s="19"/>
      <c r="C1224" s="19"/>
      <c r="D1224" s="23"/>
      <c r="E1224" s="19"/>
      <c r="F1224" s="19"/>
      <c r="G1224" s="19"/>
      <c r="H1224" s="22"/>
      <c r="I1224" s="23"/>
      <c r="K1224" s="22"/>
    </row>
    <row r="1225" spans="1:11" ht="14.5" x14ac:dyDescent="0.3">
      <c r="A1225" s="19"/>
      <c r="B1225" s="19"/>
      <c r="C1225" s="19"/>
      <c r="D1225" s="23"/>
      <c r="E1225" s="19"/>
      <c r="F1225" s="19"/>
      <c r="G1225" s="19"/>
      <c r="H1225" s="22"/>
      <c r="I1225" s="23"/>
      <c r="K1225" s="22"/>
    </row>
    <row r="1226" spans="1:11" ht="14.5" x14ac:dyDescent="0.3">
      <c r="A1226" s="19"/>
      <c r="B1226" s="19"/>
      <c r="C1226" s="19"/>
      <c r="D1226" s="23"/>
      <c r="E1226" s="19"/>
      <c r="F1226" s="19"/>
      <c r="G1226" s="19"/>
      <c r="H1226" s="22"/>
      <c r="I1226" s="23"/>
      <c r="K1226" s="22"/>
    </row>
    <row r="1227" spans="1:11" ht="14.5" x14ac:dyDescent="0.3">
      <c r="A1227" s="19"/>
      <c r="B1227" s="19"/>
      <c r="C1227" s="19"/>
      <c r="D1227" s="23"/>
      <c r="E1227" s="19"/>
      <c r="F1227" s="19"/>
      <c r="G1227" s="19"/>
      <c r="H1227" s="22"/>
      <c r="I1227" s="23"/>
      <c r="K1227" s="22"/>
    </row>
    <row r="1228" spans="1:11" ht="14.5" x14ac:dyDescent="0.3">
      <c r="A1228" s="19"/>
      <c r="B1228" s="19"/>
      <c r="C1228" s="19"/>
      <c r="D1228" s="23"/>
      <c r="E1228" s="19"/>
      <c r="F1228" s="19"/>
      <c r="G1228" s="19"/>
      <c r="H1228" s="22"/>
      <c r="I1228" s="23"/>
      <c r="K1228" s="22"/>
    </row>
    <row r="1229" spans="1:11" ht="14.5" x14ac:dyDescent="0.3">
      <c r="A1229" s="19"/>
      <c r="B1229" s="19"/>
      <c r="C1229" s="19"/>
      <c r="D1229" s="23"/>
      <c r="E1229" s="19"/>
      <c r="F1229" s="19"/>
      <c r="G1229" s="19"/>
      <c r="H1229" s="22"/>
      <c r="I1229" s="23"/>
      <c r="K1229" s="22"/>
    </row>
    <row r="1230" spans="1:11" ht="14.5" x14ac:dyDescent="0.3">
      <c r="A1230" s="19"/>
      <c r="B1230" s="19"/>
      <c r="C1230" s="19"/>
      <c r="D1230" s="23"/>
      <c r="E1230" s="19"/>
      <c r="F1230" s="19"/>
      <c r="G1230" s="19"/>
      <c r="H1230" s="22"/>
      <c r="I1230" s="23"/>
      <c r="K1230" s="22"/>
    </row>
    <row r="1231" spans="1:11" ht="14.5" x14ac:dyDescent="0.3">
      <c r="A1231" s="19"/>
      <c r="B1231" s="19"/>
      <c r="C1231" s="19"/>
      <c r="D1231" s="23"/>
      <c r="E1231" s="19"/>
      <c r="F1231" s="19"/>
      <c r="G1231" s="19"/>
      <c r="H1231" s="22"/>
      <c r="I1231" s="23"/>
      <c r="K1231" s="22"/>
    </row>
    <row r="1232" spans="1:11" ht="14.5" x14ac:dyDescent="0.3">
      <c r="A1232" s="19"/>
      <c r="B1232" s="19"/>
      <c r="C1232" s="19"/>
      <c r="D1232" s="23"/>
      <c r="E1232" s="19"/>
      <c r="F1232" s="19"/>
      <c r="G1232" s="19"/>
      <c r="H1232" s="22"/>
      <c r="I1232" s="23"/>
      <c r="K1232" s="22"/>
    </row>
    <row r="1233" spans="1:11" ht="14.5" x14ac:dyDescent="0.3">
      <c r="A1233" s="19"/>
      <c r="B1233" s="19"/>
      <c r="C1233" s="19"/>
      <c r="D1233" s="23"/>
      <c r="E1233" s="19"/>
      <c r="F1233" s="19"/>
      <c r="G1233" s="19"/>
      <c r="H1233" s="22"/>
      <c r="I1233" s="23"/>
      <c r="K1233" s="22"/>
    </row>
    <row r="1234" spans="1:11" ht="14.5" x14ac:dyDescent="0.3">
      <c r="A1234" s="19"/>
      <c r="B1234" s="19"/>
      <c r="C1234" s="19"/>
      <c r="D1234" s="23"/>
      <c r="E1234" s="19"/>
      <c r="F1234" s="19"/>
      <c r="G1234" s="19"/>
      <c r="H1234" s="22"/>
      <c r="I1234" s="23"/>
      <c r="K1234" s="22"/>
    </row>
    <row r="1235" spans="1:11" ht="14.5" x14ac:dyDescent="0.3">
      <c r="A1235" s="19"/>
      <c r="B1235" s="19"/>
      <c r="C1235" s="19"/>
      <c r="D1235" s="23"/>
      <c r="E1235" s="19"/>
      <c r="F1235" s="19"/>
      <c r="G1235" s="19"/>
      <c r="H1235" s="22"/>
      <c r="I1235" s="23"/>
      <c r="K1235" s="22"/>
    </row>
    <row r="1236" spans="1:11" ht="14.5" x14ac:dyDescent="0.3">
      <c r="A1236" s="19"/>
      <c r="B1236" s="19"/>
      <c r="C1236" s="19"/>
      <c r="D1236" s="23"/>
      <c r="E1236" s="19"/>
      <c r="F1236" s="19"/>
      <c r="G1236" s="19"/>
      <c r="H1236" s="22"/>
      <c r="I1236" s="23"/>
      <c r="K1236" s="22"/>
    </row>
    <row r="1237" spans="1:11" ht="14.5" x14ac:dyDescent="0.3">
      <c r="A1237" s="19"/>
      <c r="B1237" s="19"/>
      <c r="C1237" s="19"/>
      <c r="D1237" s="23"/>
      <c r="E1237" s="19"/>
      <c r="F1237" s="19"/>
      <c r="G1237" s="19"/>
      <c r="H1237" s="22"/>
      <c r="I1237" s="23"/>
      <c r="K1237" s="22"/>
    </row>
    <row r="1238" spans="1:11" ht="14.5" x14ac:dyDescent="0.3">
      <c r="A1238" s="19"/>
      <c r="B1238" s="19"/>
      <c r="C1238" s="19"/>
      <c r="D1238" s="23"/>
      <c r="E1238" s="19"/>
      <c r="F1238" s="19"/>
      <c r="G1238" s="19"/>
      <c r="H1238" s="22"/>
      <c r="I1238" s="23"/>
      <c r="K1238" s="22"/>
    </row>
    <row r="1239" spans="1:11" ht="14.5" x14ac:dyDescent="0.3">
      <c r="A1239" s="19"/>
      <c r="B1239" s="19"/>
      <c r="C1239" s="19"/>
      <c r="D1239" s="23"/>
      <c r="E1239" s="19"/>
      <c r="F1239" s="19"/>
      <c r="G1239" s="19"/>
      <c r="H1239" s="22"/>
      <c r="I1239" s="23"/>
      <c r="K1239" s="22"/>
    </row>
    <row r="1240" spans="1:11" ht="14.5" x14ac:dyDescent="0.3">
      <c r="A1240" s="19"/>
      <c r="B1240" s="19"/>
      <c r="C1240" s="19"/>
      <c r="D1240" s="23"/>
      <c r="E1240" s="19"/>
      <c r="F1240" s="19"/>
      <c r="G1240" s="19"/>
      <c r="H1240" s="22"/>
      <c r="I1240" s="23"/>
      <c r="K1240" s="22"/>
    </row>
    <row r="1241" spans="1:11" ht="14.5" x14ac:dyDescent="0.3">
      <c r="A1241" s="19"/>
      <c r="B1241" s="19"/>
      <c r="C1241" s="19"/>
      <c r="D1241" s="23"/>
      <c r="E1241" s="19"/>
      <c r="F1241" s="19"/>
      <c r="G1241" s="19"/>
      <c r="H1241" s="22"/>
      <c r="I1241" s="23"/>
      <c r="K1241" s="22"/>
    </row>
    <row r="1242" spans="1:11" ht="14.5" x14ac:dyDescent="0.3">
      <c r="A1242" s="19"/>
      <c r="B1242" s="19"/>
      <c r="C1242" s="19"/>
      <c r="D1242" s="23"/>
      <c r="E1242" s="19"/>
      <c r="F1242" s="19"/>
      <c r="G1242" s="19"/>
      <c r="H1242" s="22"/>
      <c r="I1242" s="23"/>
      <c r="K1242" s="22"/>
    </row>
    <row r="1243" spans="1:11" ht="14.5" x14ac:dyDescent="0.3">
      <c r="A1243" s="19"/>
      <c r="B1243" s="19"/>
      <c r="C1243" s="19"/>
      <c r="D1243" s="23"/>
      <c r="E1243" s="19"/>
      <c r="F1243" s="19"/>
      <c r="G1243" s="19"/>
      <c r="H1243" s="22"/>
      <c r="I1243" s="23"/>
      <c r="K1243" s="22"/>
    </row>
    <row r="1244" spans="1:11" ht="14.5" x14ac:dyDescent="0.3">
      <c r="A1244" s="19"/>
      <c r="B1244" s="19"/>
      <c r="C1244" s="19"/>
      <c r="D1244" s="23"/>
      <c r="E1244" s="19"/>
      <c r="F1244" s="19"/>
      <c r="G1244" s="19"/>
      <c r="H1244" s="22"/>
      <c r="I1244" s="23"/>
      <c r="K1244" s="22"/>
    </row>
    <row r="1245" spans="1:11" ht="14.5" x14ac:dyDescent="0.3">
      <c r="A1245" s="19"/>
      <c r="B1245" s="19"/>
      <c r="C1245" s="19"/>
      <c r="D1245" s="23"/>
      <c r="E1245" s="19"/>
      <c r="F1245" s="19"/>
      <c r="G1245" s="19"/>
      <c r="H1245" s="22"/>
      <c r="I1245" s="23"/>
      <c r="K1245" s="22"/>
    </row>
    <row r="1246" spans="1:11" ht="14.5" x14ac:dyDescent="0.3">
      <c r="A1246" s="19"/>
      <c r="B1246" s="19"/>
      <c r="C1246" s="19"/>
      <c r="D1246" s="23"/>
      <c r="E1246" s="19"/>
      <c r="F1246" s="19"/>
      <c r="G1246" s="19"/>
      <c r="H1246" s="22"/>
      <c r="I1246" s="23"/>
      <c r="K1246" s="22"/>
    </row>
    <row r="1247" spans="1:11" ht="14.5" x14ac:dyDescent="0.3">
      <c r="A1247" s="19"/>
      <c r="B1247" s="19"/>
      <c r="C1247" s="19"/>
      <c r="D1247" s="23"/>
      <c r="E1247" s="19"/>
      <c r="F1247" s="19"/>
      <c r="G1247" s="19"/>
      <c r="H1247" s="22"/>
      <c r="I1247" s="23"/>
      <c r="K1247" s="22"/>
    </row>
    <row r="1248" spans="1:11" ht="14.5" x14ac:dyDescent="0.3">
      <c r="A1248" s="19"/>
      <c r="B1248" s="19"/>
      <c r="C1248" s="19"/>
      <c r="D1248" s="23"/>
      <c r="E1248" s="19"/>
      <c r="F1248" s="19"/>
      <c r="G1248" s="19"/>
      <c r="H1248" s="22"/>
      <c r="I1248" s="23"/>
      <c r="K1248" s="22"/>
    </row>
    <row r="1249" spans="1:11" ht="14.5" x14ac:dyDescent="0.3">
      <c r="A1249" s="19"/>
      <c r="B1249" s="19"/>
      <c r="C1249" s="19"/>
      <c r="D1249" s="23"/>
      <c r="E1249" s="19"/>
      <c r="F1249" s="19"/>
      <c r="G1249" s="19"/>
      <c r="H1249" s="22"/>
      <c r="I1249" s="23"/>
      <c r="K1249" s="22"/>
    </row>
    <row r="1250" spans="1:11" ht="14.5" x14ac:dyDescent="0.3">
      <c r="A1250" s="19"/>
      <c r="B1250" s="19"/>
      <c r="C1250" s="19"/>
      <c r="D1250" s="23"/>
      <c r="E1250" s="19"/>
      <c r="F1250" s="19"/>
      <c r="G1250" s="19"/>
      <c r="H1250" s="22"/>
      <c r="I1250" s="23"/>
      <c r="K1250" s="22"/>
    </row>
    <row r="1251" spans="1:11" ht="14.5" x14ac:dyDescent="0.3">
      <c r="A1251" s="19"/>
      <c r="B1251" s="19"/>
      <c r="C1251" s="19"/>
      <c r="D1251" s="23"/>
      <c r="E1251" s="19"/>
      <c r="F1251" s="19"/>
      <c r="G1251" s="19"/>
      <c r="H1251" s="22"/>
      <c r="I1251" s="23"/>
      <c r="K1251" s="22"/>
    </row>
    <row r="1252" spans="1:11" ht="14.5" x14ac:dyDescent="0.3">
      <c r="A1252" s="19"/>
      <c r="B1252" s="19"/>
      <c r="C1252" s="19"/>
      <c r="D1252" s="23"/>
      <c r="E1252" s="19"/>
      <c r="F1252" s="19"/>
      <c r="G1252" s="19"/>
      <c r="H1252" s="22"/>
      <c r="I1252" s="23"/>
      <c r="K1252" s="22"/>
    </row>
    <row r="1253" spans="1:11" ht="14.5" x14ac:dyDescent="0.3">
      <c r="A1253" s="19"/>
      <c r="B1253" s="19"/>
      <c r="C1253" s="19"/>
      <c r="D1253" s="23"/>
      <c r="E1253" s="19"/>
      <c r="F1253" s="19"/>
      <c r="G1253" s="19"/>
      <c r="H1253" s="22"/>
      <c r="I1253" s="23"/>
      <c r="K1253" s="22"/>
    </row>
    <row r="1254" spans="1:11" ht="14.5" x14ac:dyDescent="0.3">
      <c r="A1254" s="19"/>
      <c r="B1254" s="19"/>
      <c r="C1254" s="19"/>
      <c r="D1254" s="23"/>
      <c r="E1254" s="19"/>
      <c r="F1254" s="19"/>
      <c r="G1254" s="19"/>
      <c r="H1254" s="22"/>
      <c r="I1254" s="23"/>
      <c r="K1254" s="22"/>
    </row>
    <row r="1255" spans="1:11" ht="14.5" x14ac:dyDescent="0.3">
      <c r="A1255" s="19"/>
      <c r="B1255" s="19"/>
      <c r="C1255" s="19"/>
      <c r="D1255" s="23"/>
      <c r="E1255" s="19"/>
      <c r="F1255" s="19"/>
      <c r="G1255" s="19"/>
      <c r="H1255" s="22"/>
      <c r="I1255" s="23"/>
      <c r="K1255" s="22"/>
    </row>
    <row r="1256" spans="1:11" ht="14.5" x14ac:dyDescent="0.3">
      <c r="A1256" s="19"/>
      <c r="B1256" s="19"/>
      <c r="C1256" s="19"/>
      <c r="D1256" s="23"/>
      <c r="E1256" s="19"/>
      <c r="F1256" s="19"/>
      <c r="G1256" s="19"/>
      <c r="H1256" s="22"/>
      <c r="I1256" s="23"/>
      <c r="K1256" s="22"/>
    </row>
    <row r="1257" spans="1:11" ht="14.5" x14ac:dyDescent="0.3">
      <c r="A1257" s="19"/>
      <c r="B1257" s="19"/>
      <c r="C1257" s="19"/>
      <c r="D1257" s="23"/>
      <c r="E1257" s="19"/>
      <c r="F1257" s="19"/>
      <c r="G1257" s="19"/>
      <c r="H1257" s="22"/>
      <c r="I1257" s="23"/>
      <c r="K1257" s="22"/>
    </row>
    <row r="1258" spans="1:11" ht="14.5" x14ac:dyDescent="0.3">
      <c r="A1258" s="19"/>
      <c r="B1258" s="19"/>
      <c r="C1258" s="19"/>
      <c r="D1258" s="23"/>
      <c r="E1258" s="19"/>
      <c r="F1258" s="19"/>
      <c r="G1258" s="19"/>
      <c r="H1258" s="22"/>
      <c r="I1258" s="23"/>
      <c r="K1258" s="22"/>
    </row>
    <row r="1259" spans="1:11" ht="14.5" x14ac:dyDescent="0.3">
      <c r="A1259" s="19"/>
      <c r="B1259" s="19"/>
      <c r="C1259" s="19"/>
      <c r="D1259" s="23"/>
      <c r="E1259" s="19"/>
      <c r="F1259" s="19"/>
      <c r="G1259" s="19"/>
      <c r="H1259" s="22"/>
      <c r="I1259" s="23"/>
      <c r="K1259" s="22"/>
    </row>
    <row r="1260" spans="1:11" ht="14.5" x14ac:dyDescent="0.3">
      <c r="A1260" s="19"/>
      <c r="B1260" s="19"/>
      <c r="C1260" s="19"/>
      <c r="D1260" s="23"/>
      <c r="E1260" s="19"/>
      <c r="F1260" s="19"/>
      <c r="G1260" s="19"/>
      <c r="H1260" s="22"/>
      <c r="I1260" s="23"/>
      <c r="K1260" s="22"/>
    </row>
    <row r="1261" spans="1:11" ht="14.5" x14ac:dyDescent="0.3">
      <c r="A1261" s="19"/>
      <c r="B1261" s="19"/>
      <c r="C1261" s="19"/>
      <c r="D1261" s="23"/>
      <c r="E1261" s="19"/>
      <c r="F1261" s="19"/>
      <c r="G1261" s="19"/>
      <c r="H1261" s="22"/>
      <c r="I1261" s="23"/>
      <c r="K1261" s="22"/>
    </row>
    <row r="1262" spans="1:11" ht="14.5" x14ac:dyDescent="0.3">
      <c r="A1262" s="19"/>
      <c r="B1262" s="19"/>
      <c r="C1262" s="19"/>
      <c r="D1262" s="23"/>
      <c r="E1262" s="19"/>
      <c r="F1262" s="19"/>
      <c r="G1262" s="19"/>
      <c r="H1262" s="22"/>
      <c r="I1262" s="23"/>
      <c r="K1262" s="22"/>
    </row>
    <row r="1263" spans="1:11" ht="14.5" x14ac:dyDescent="0.3">
      <c r="A1263" s="19"/>
      <c r="B1263" s="19"/>
      <c r="C1263" s="19"/>
      <c r="D1263" s="23"/>
      <c r="E1263" s="19"/>
      <c r="F1263" s="19"/>
      <c r="G1263" s="19"/>
      <c r="H1263" s="22"/>
      <c r="I1263" s="23"/>
      <c r="K1263" s="22"/>
    </row>
    <row r="1264" spans="1:11" ht="14.5" x14ac:dyDescent="0.3">
      <c r="A1264" s="19"/>
      <c r="B1264" s="19"/>
      <c r="C1264" s="19"/>
      <c r="D1264" s="23"/>
      <c r="E1264" s="19"/>
      <c r="F1264" s="19"/>
      <c r="G1264" s="19"/>
      <c r="H1264" s="22"/>
      <c r="I1264" s="23"/>
      <c r="K1264" s="22"/>
    </row>
    <row r="1265" spans="1:11" ht="14.5" x14ac:dyDescent="0.3">
      <c r="A1265" s="19"/>
      <c r="B1265" s="19"/>
      <c r="C1265" s="19"/>
      <c r="D1265" s="23"/>
      <c r="E1265" s="19"/>
      <c r="F1265" s="19"/>
      <c r="G1265" s="19"/>
      <c r="H1265" s="22"/>
      <c r="I1265" s="23"/>
      <c r="K1265" s="22"/>
    </row>
    <row r="1266" spans="1:11" ht="14.5" x14ac:dyDescent="0.3">
      <c r="A1266" s="19"/>
      <c r="B1266" s="19"/>
      <c r="C1266" s="19"/>
      <c r="D1266" s="23"/>
      <c r="E1266" s="19"/>
      <c r="F1266" s="19"/>
      <c r="G1266" s="19"/>
      <c r="H1266" s="22"/>
      <c r="I1266" s="23"/>
      <c r="K1266" s="22"/>
    </row>
    <row r="1267" spans="1:11" ht="14.5" x14ac:dyDescent="0.3">
      <c r="A1267" s="19"/>
      <c r="B1267" s="19"/>
      <c r="C1267" s="19"/>
      <c r="D1267" s="23"/>
      <c r="E1267" s="19"/>
      <c r="F1267" s="19"/>
      <c r="G1267" s="19"/>
      <c r="H1267" s="22"/>
      <c r="I1267" s="23"/>
      <c r="K1267" s="22"/>
    </row>
    <row r="1268" spans="1:11" ht="14.5" x14ac:dyDescent="0.3">
      <c r="A1268" s="19"/>
      <c r="B1268" s="19"/>
      <c r="C1268" s="19"/>
      <c r="D1268" s="23"/>
      <c r="E1268" s="19"/>
      <c r="F1268" s="19"/>
      <c r="G1268" s="19"/>
      <c r="H1268" s="22"/>
      <c r="I1268" s="23"/>
      <c r="K1268" s="22"/>
    </row>
    <row r="1269" spans="1:11" ht="14.5" x14ac:dyDescent="0.3">
      <c r="A1269" s="19"/>
      <c r="B1269" s="19"/>
      <c r="C1269" s="19"/>
      <c r="D1269" s="23"/>
      <c r="E1269" s="19"/>
      <c r="F1269" s="19"/>
      <c r="G1269" s="19"/>
      <c r="H1269" s="22"/>
      <c r="I1269" s="23"/>
      <c r="K1269" s="22"/>
    </row>
    <row r="1270" spans="1:11" ht="14.5" x14ac:dyDescent="0.3">
      <c r="A1270" s="19"/>
      <c r="B1270" s="19"/>
      <c r="C1270" s="19"/>
      <c r="D1270" s="23"/>
      <c r="E1270" s="19"/>
      <c r="F1270" s="19"/>
      <c r="G1270" s="19"/>
      <c r="H1270" s="22"/>
      <c r="I1270" s="23"/>
      <c r="K1270" s="22"/>
    </row>
    <row r="1271" spans="1:11" ht="14.5" x14ac:dyDescent="0.3">
      <c r="A1271" s="19"/>
      <c r="B1271" s="19"/>
      <c r="C1271" s="19"/>
      <c r="D1271" s="23"/>
      <c r="E1271" s="19"/>
      <c r="F1271" s="19"/>
      <c r="G1271" s="19"/>
      <c r="H1271" s="22"/>
      <c r="I1271" s="23"/>
      <c r="K1271" s="22"/>
    </row>
    <row r="1272" spans="1:11" ht="14.5" x14ac:dyDescent="0.3">
      <c r="A1272" s="19"/>
      <c r="B1272" s="19"/>
      <c r="C1272" s="19"/>
      <c r="D1272" s="23"/>
      <c r="E1272" s="19"/>
      <c r="F1272" s="19"/>
      <c r="G1272" s="19"/>
      <c r="H1272" s="22"/>
      <c r="I1272" s="23"/>
      <c r="K1272" s="22"/>
    </row>
    <row r="1273" spans="1:11" ht="14.5" x14ac:dyDescent="0.3">
      <c r="A1273" s="19"/>
      <c r="B1273" s="19"/>
      <c r="C1273" s="19"/>
      <c r="D1273" s="23"/>
      <c r="E1273" s="19"/>
      <c r="F1273" s="19"/>
      <c r="G1273" s="19"/>
      <c r="H1273" s="22"/>
      <c r="I1273" s="23"/>
      <c r="K1273" s="22"/>
    </row>
    <row r="1274" spans="1:11" ht="14.5" x14ac:dyDescent="0.3">
      <c r="A1274" s="19"/>
      <c r="B1274" s="19"/>
      <c r="C1274" s="19"/>
      <c r="D1274" s="23"/>
      <c r="E1274" s="19"/>
      <c r="F1274" s="19"/>
      <c r="G1274" s="19"/>
      <c r="H1274" s="22"/>
      <c r="I1274" s="23"/>
      <c r="K1274" s="22"/>
    </row>
    <row r="1275" spans="1:11" ht="14.5" x14ac:dyDescent="0.3">
      <c r="A1275" s="19"/>
      <c r="B1275" s="19"/>
      <c r="C1275" s="19"/>
      <c r="D1275" s="23"/>
      <c r="E1275" s="19"/>
      <c r="F1275" s="19"/>
      <c r="G1275" s="19"/>
      <c r="H1275" s="22"/>
      <c r="I1275" s="23"/>
      <c r="K1275" s="22"/>
    </row>
    <row r="1276" spans="1:11" ht="14.5" x14ac:dyDescent="0.3">
      <c r="A1276" s="19"/>
      <c r="B1276" s="19"/>
      <c r="C1276" s="19"/>
      <c r="D1276" s="23"/>
      <c r="E1276" s="19"/>
      <c r="F1276" s="19"/>
      <c r="G1276" s="19"/>
      <c r="H1276" s="22"/>
      <c r="I1276" s="23"/>
      <c r="K1276" s="22"/>
    </row>
    <row r="1277" spans="1:11" ht="14.5" x14ac:dyDescent="0.3">
      <c r="A1277" s="19"/>
      <c r="B1277" s="19"/>
      <c r="C1277" s="19"/>
      <c r="D1277" s="23"/>
      <c r="E1277" s="19"/>
      <c r="F1277" s="19"/>
      <c r="G1277" s="19"/>
      <c r="H1277" s="22"/>
      <c r="I1277" s="23"/>
      <c r="K1277" s="22"/>
    </row>
    <row r="1278" spans="1:11" ht="14.5" x14ac:dyDescent="0.3">
      <c r="A1278" s="19"/>
      <c r="B1278" s="19"/>
      <c r="C1278" s="19"/>
      <c r="D1278" s="23"/>
      <c r="E1278" s="19"/>
      <c r="F1278" s="19"/>
      <c r="G1278" s="19"/>
      <c r="H1278" s="22"/>
      <c r="I1278" s="23"/>
      <c r="K1278" s="22"/>
    </row>
    <row r="1279" spans="1:11" ht="14.5" x14ac:dyDescent="0.3">
      <c r="A1279" s="19"/>
      <c r="B1279" s="19"/>
      <c r="C1279" s="19"/>
      <c r="D1279" s="23"/>
      <c r="E1279" s="19"/>
      <c r="F1279" s="19"/>
      <c r="G1279" s="19"/>
      <c r="H1279" s="22"/>
      <c r="I1279" s="23"/>
      <c r="K1279" s="22"/>
    </row>
    <row r="1280" spans="1:11" ht="14.5" x14ac:dyDescent="0.3">
      <c r="A1280" s="19"/>
      <c r="B1280" s="19"/>
      <c r="C1280" s="19"/>
      <c r="D1280" s="23"/>
      <c r="E1280" s="19"/>
      <c r="F1280" s="19"/>
      <c r="G1280" s="19"/>
      <c r="H1280" s="22"/>
      <c r="I1280" s="23"/>
      <c r="K1280" s="22"/>
    </row>
    <row r="1281" spans="1:11" ht="14.5" x14ac:dyDescent="0.3">
      <c r="A1281" s="19"/>
      <c r="B1281" s="19"/>
      <c r="C1281" s="19"/>
      <c r="D1281" s="23"/>
      <c r="E1281" s="19"/>
      <c r="F1281" s="19"/>
      <c r="G1281" s="19"/>
      <c r="H1281" s="22"/>
      <c r="I1281" s="23"/>
      <c r="K1281" s="22"/>
    </row>
    <row r="1282" spans="1:11" ht="14.5" x14ac:dyDescent="0.3">
      <c r="A1282" s="19"/>
      <c r="B1282" s="19"/>
      <c r="C1282" s="19"/>
      <c r="D1282" s="23"/>
      <c r="E1282" s="19"/>
      <c r="F1282" s="19"/>
      <c r="G1282" s="19"/>
      <c r="H1282" s="22"/>
      <c r="I1282" s="23"/>
      <c r="K1282" s="22"/>
    </row>
    <row r="1283" spans="1:11" ht="14.5" x14ac:dyDescent="0.3">
      <c r="A1283" s="19"/>
      <c r="B1283" s="19"/>
      <c r="C1283" s="19"/>
      <c r="D1283" s="23"/>
      <c r="E1283" s="19"/>
      <c r="F1283" s="19"/>
      <c r="G1283" s="19"/>
      <c r="H1283" s="22"/>
      <c r="I1283" s="23"/>
      <c r="K1283" s="22"/>
    </row>
    <row r="1284" spans="1:11" ht="14.5" x14ac:dyDescent="0.3">
      <c r="A1284" s="19"/>
      <c r="B1284" s="19"/>
      <c r="C1284" s="19"/>
      <c r="D1284" s="23"/>
      <c r="E1284" s="19"/>
      <c r="F1284" s="19"/>
      <c r="G1284" s="19"/>
      <c r="H1284" s="22"/>
      <c r="I1284" s="23"/>
      <c r="K1284" s="22"/>
    </row>
    <row r="1285" spans="1:11" ht="14.5" x14ac:dyDescent="0.3">
      <c r="A1285" s="19"/>
      <c r="B1285" s="19"/>
      <c r="C1285" s="19"/>
      <c r="D1285" s="23"/>
      <c r="E1285" s="19"/>
      <c r="F1285" s="19"/>
      <c r="G1285" s="19"/>
      <c r="H1285" s="22"/>
      <c r="I1285" s="23"/>
      <c r="K1285" s="22"/>
    </row>
    <row r="1286" spans="1:11" ht="14.5" x14ac:dyDescent="0.3">
      <c r="A1286" s="19"/>
      <c r="B1286" s="19"/>
      <c r="C1286" s="19"/>
      <c r="D1286" s="23"/>
      <c r="E1286" s="19"/>
      <c r="F1286" s="19"/>
      <c r="G1286" s="19"/>
      <c r="H1286" s="22"/>
      <c r="I1286" s="23"/>
      <c r="K1286" s="22"/>
    </row>
    <row r="1287" spans="1:11" ht="14.5" x14ac:dyDescent="0.3">
      <c r="A1287" s="19"/>
      <c r="B1287" s="19"/>
      <c r="C1287" s="19"/>
      <c r="D1287" s="23"/>
      <c r="E1287" s="19"/>
      <c r="F1287" s="19"/>
      <c r="G1287" s="19"/>
      <c r="H1287" s="22"/>
      <c r="I1287" s="23"/>
      <c r="K1287" s="22"/>
    </row>
    <row r="1288" spans="1:11" ht="14.5" x14ac:dyDescent="0.3">
      <c r="A1288" s="19"/>
      <c r="B1288" s="19"/>
      <c r="C1288" s="19"/>
      <c r="D1288" s="23"/>
      <c r="E1288" s="19"/>
      <c r="F1288" s="19"/>
      <c r="G1288" s="19"/>
      <c r="H1288" s="22"/>
      <c r="I1288" s="23"/>
      <c r="K1288" s="22"/>
    </row>
    <row r="1289" spans="1:11" ht="14.5" x14ac:dyDescent="0.3">
      <c r="A1289" s="19"/>
      <c r="B1289" s="19"/>
      <c r="C1289" s="19"/>
      <c r="D1289" s="23"/>
      <c r="E1289" s="19"/>
      <c r="F1289" s="19"/>
      <c r="G1289" s="19"/>
      <c r="H1289" s="22"/>
      <c r="I1289" s="23"/>
      <c r="K1289" s="22"/>
    </row>
    <row r="1290" spans="1:11" ht="14.5" x14ac:dyDescent="0.3">
      <c r="A1290" s="19"/>
      <c r="B1290" s="19"/>
      <c r="C1290" s="19"/>
      <c r="D1290" s="23"/>
      <c r="E1290" s="19"/>
      <c r="F1290" s="19"/>
      <c r="G1290" s="19"/>
      <c r="H1290" s="22"/>
      <c r="I1290" s="23"/>
      <c r="K1290" s="22"/>
    </row>
    <row r="1291" spans="1:11" ht="14.5" x14ac:dyDescent="0.3">
      <c r="A1291" s="19"/>
      <c r="B1291" s="19"/>
      <c r="C1291" s="19"/>
      <c r="D1291" s="23"/>
      <c r="E1291" s="19"/>
      <c r="F1291" s="19"/>
      <c r="G1291" s="19"/>
      <c r="H1291" s="22"/>
      <c r="I1291" s="23"/>
      <c r="K1291" s="22"/>
    </row>
    <row r="1292" spans="1:11" ht="14.5" x14ac:dyDescent="0.3">
      <c r="A1292" s="19"/>
      <c r="B1292" s="19"/>
      <c r="C1292" s="19"/>
      <c r="D1292" s="23"/>
      <c r="E1292" s="19"/>
      <c r="F1292" s="19"/>
      <c r="G1292" s="19"/>
      <c r="H1292" s="22"/>
      <c r="I1292" s="23"/>
      <c r="K1292" s="22"/>
    </row>
    <row r="1293" spans="1:11" ht="14.5" x14ac:dyDescent="0.3">
      <c r="A1293" s="19"/>
      <c r="B1293" s="19"/>
      <c r="C1293" s="19"/>
      <c r="D1293" s="23"/>
      <c r="E1293" s="19"/>
      <c r="F1293" s="19"/>
      <c r="G1293" s="19"/>
      <c r="H1293" s="22"/>
      <c r="I1293" s="23"/>
      <c r="K1293" s="22"/>
    </row>
    <row r="1294" spans="1:11" ht="14.5" x14ac:dyDescent="0.3">
      <c r="A1294" s="19"/>
      <c r="B1294" s="19"/>
      <c r="C1294" s="19"/>
      <c r="D1294" s="23"/>
      <c r="E1294" s="19"/>
      <c r="F1294" s="19"/>
      <c r="G1294" s="19"/>
      <c r="H1294" s="22"/>
      <c r="I1294" s="23"/>
      <c r="K1294" s="22"/>
    </row>
    <row r="1295" spans="1:11" ht="14.5" x14ac:dyDescent="0.3">
      <c r="A1295" s="19"/>
      <c r="B1295" s="19"/>
      <c r="C1295" s="19"/>
      <c r="D1295" s="23"/>
      <c r="E1295" s="19"/>
      <c r="F1295" s="19"/>
      <c r="G1295" s="19"/>
      <c r="H1295" s="22"/>
      <c r="I1295" s="23"/>
      <c r="K1295" s="22"/>
    </row>
    <row r="1296" spans="1:11" ht="14.5" x14ac:dyDescent="0.3">
      <c r="A1296" s="19"/>
      <c r="B1296" s="19"/>
      <c r="C1296" s="19"/>
      <c r="D1296" s="23"/>
      <c r="E1296" s="19"/>
      <c r="F1296" s="19"/>
      <c r="G1296" s="19"/>
      <c r="H1296" s="22"/>
      <c r="I1296" s="23"/>
      <c r="K1296" s="22"/>
    </row>
    <row r="1297" spans="1:11" ht="14.5" x14ac:dyDescent="0.3">
      <c r="A1297" s="19"/>
      <c r="B1297" s="19"/>
      <c r="C1297" s="19"/>
      <c r="D1297" s="23"/>
      <c r="E1297" s="19"/>
      <c r="F1297" s="19"/>
      <c r="G1297" s="19"/>
      <c r="H1297" s="22"/>
      <c r="I1297" s="23"/>
      <c r="K1297" s="22"/>
    </row>
    <row r="1298" spans="1:11" ht="14.5" x14ac:dyDescent="0.3">
      <c r="A1298" s="19"/>
      <c r="B1298" s="19"/>
      <c r="C1298" s="19"/>
      <c r="D1298" s="23"/>
      <c r="E1298" s="19"/>
      <c r="F1298" s="19"/>
      <c r="G1298" s="19"/>
      <c r="H1298" s="22"/>
      <c r="I1298" s="23"/>
      <c r="K1298" s="22"/>
    </row>
    <row r="1299" spans="1:11" ht="14.5" x14ac:dyDescent="0.3">
      <c r="A1299" s="19"/>
      <c r="B1299" s="19"/>
      <c r="C1299" s="19"/>
      <c r="D1299" s="23"/>
      <c r="E1299" s="19"/>
      <c r="F1299" s="19"/>
      <c r="G1299" s="19"/>
      <c r="H1299" s="22"/>
      <c r="I1299" s="23"/>
      <c r="K1299" s="22"/>
    </row>
    <row r="1300" spans="1:11" ht="14.5" x14ac:dyDescent="0.3">
      <c r="A1300" s="19"/>
      <c r="B1300" s="19"/>
      <c r="C1300" s="19"/>
      <c r="D1300" s="23"/>
      <c r="E1300" s="19"/>
      <c r="F1300" s="19"/>
      <c r="G1300" s="19"/>
      <c r="H1300" s="22"/>
      <c r="I1300" s="23"/>
      <c r="K1300" s="22"/>
    </row>
    <row r="1301" spans="1:11" ht="14.5" x14ac:dyDescent="0.3">
      <c r="A1301" s="19"/>
      <c r="B1301" s="19"/>
      <c r="C1301" s="19"/>
      <c r="D1301" s="23"/>
      <c r="E1301" s="19"/>
      <c r="F1301" s="19"/>
      <c r="G1301" s="19"/>
      <c r="H1301" s="22"/>
      <c r="I1301" s="23"/>
      <c r="K1301" s="22"/>
    </row>
    <row r="1302" spans="1:11" ht="14.5" x14ac:dyDescent="0.3">
      <c r="A1302" s="19"/>
      <c r="B1302" s="19"/>
      <c r="C1302" s="19"/>
      <c r="D1302" s="23"/>
      <c r="E1302" s="19"/>
      <c r="F1302" s="19"/>
      <c r="G1302" s="19"/>
      <c r="H1302" s="22"/>
      <c r="I1302" s="23"/>
      <c r="K1302" s="22"/>
    </row>
    <row r="1303" spans="1:11" ht="14.5" x14ac:dyDescent="0.3">
      <c r="A1303" s="19"/>
      <c r="B1303" s="19"/>
      <c r="C1303" s="19"/>
      <c r="D1303" s="23"/>
      <c r="E1303" s="19"/>
      <c r="F1303" s="19"/>
      <c r="G1303" s="19"/>
      <c r="H1303" s="22"/>
      <c r="I1303" s="23"/>
      <c r="K1303" s="22"/>
    </row>
    <row r="1304" spans="1:11" ht="14.5" x14ac:dyDescent="0.3">
      <c r="A1304" s="19"/>
      <c r="B1304" s="19"/>
      <c r="C1304" s="19"/>
      <c r="D1304" s="23"/>
      <c r="E1304" s="19"/>
      <c r="F1304" s="19"/>
      <c r="G1304" s="19"/>
      <c r="H1304" s="22"/>
      <c r="I1304" s="23"/>
      <c r="K1304" s="22"/>
    </row>
    <row r="1305" spans="1:11" ht="14.5" x14ac:dyDescent="0.3">
      <c r="A1305" s="19"/>
      <c r="B1305" s="19"/>
      <c r="C1305" s="19"/>
      <c r="D1305" s="23"/>
      <c r="E1305" s="19"/>
      <c r="F1305" s="19"/>
      <c r="G1305" s="19"/>
      <c r="H1305" s="22"/>
      <c r="I1305" s="23"/>
      <c r="K1305" s="22"/>
    </row>
    <row r="1306" spans="1:11" ht="14.5" x14ac:dyDescent="0.3">
      <c r="A1306" s="19"/>
      <c r="B1306" s="19"/>
      <c r="C1306" s="19"/>
      <c r="D1306" s="23"/>
      <c r="E1306" s="19"/>
      <c r="F1306" s="19"/>
      <c r="G1306" s="19"/>
      <c r="H1306" s="22"/>
      <c r="I1306" s="23"/>
      <c r="K1306" s="22"/>
    </row>
    <row r="1307" spans="1:11" ht="14.5" x14ac:dyDescent="0.3">
      <c r="A1307" s="19"/>
      <c r="B1307" s="19"/>
      <c r="C1307" s="19"/>
      <c r="D1307" s="23"/>
      <c r="E1307" s="19"/>
      <c r="F1307" s="19"/>
      <c r="G1307" s="19"/>
      <c r="H1307" s="22"/>
      <c r="I1307" s="23"/>
      <c r="K1307" s="22"/>
    </row>
    <row r="1308" spans="1:11" ht="14.5" x14ac:dyDescent="0.3">
      <c r="A1308" s="19"/>
      <c r="B1308" s="19"/>
      <c r="C1308" s="19"/>
      <c r="D1308" s="23"/>
      <c r="E1308" s="19"/>
      <c r="F1308" s="19"/>
      <c r="G1308" s="19"/>
      <c r="H1308" s="22"/>
      <c r="I1308" s="23"/>
      <c r="K1308" s="22"/>
    </row>
    <row r="1309" spans="1:11" ht="14.5" x14ac:dyDescent="0.3">
      <c r="A1309" s="19"/>
      <c r="B1309" s="19"/>
      <c r="C1309" s="19"/>
      <c r="D1309" s="23"/>
      <c r="E1309" s="19"/>
      <c r="F1309" s="19"/>
      <c r="G1309" s="19"/>
      <c r="H1309" s="22"/>
      <c r="I1309" s="23"/>
      <c r="K1309" s="22"/>
    </row>
    <row r="1310" spans="1:11" ht="14.5" x14ac:dyDescent="0.3">
      <c r="A1310" s="19"/>
      <c r="B1310" s="19"/>
      <c r="C1310" s="19"/>
      <c r="D1310" s="23"/>
      <c r="E1310" s="19"/>
      <c r="F1310" s="19"/>
      <c r="G1310" s="19"/>
      <c r="H1310" s="22"/>
      <c r="I1310" s="23"/>
      <c r="K1310" s="22"/>
    </row>
    <row r="1311" spans="1:11" ht="14.5" x14ac:dyDescent="0.3">
      <c r="A1311" s="19"/>
      <c r="B1311" s="19"/>
      <c r="C1311" s="19"/>
      <c r="D1311" s="23"/>
      <c r="E1311" s="19"/>
      <c r="F1311" s="19"/>
      <c r="G1311" s="19"/>
      <c r="H1311" s="22"/>
      <c r="I1311" s="23"/>
      <c r="K1311" s="22"/>
    </row>
    <row r="1312" spans="1:11" ht="14.5" x14ac:dyDescent="0.3">
      <c r="A1312" s="19"/>
      <c r="B1312" s="19"/>
      <c r="C1312" s="19"/>
      <c r="D1312" s="23"/>
      <c r="E1312" s="19"/>
      <c r="F1312" s="19"/>
      <c r="G1312" s="19"/>
      <c r="H1312" s="22"/>
      <c r="I1312" s="23"/>
      <c r="K1312" s="22"/>
    </row>
    <row r="1313" spans="1:11" ht="14.5" x14ac:dyDescent="0.3">
      <c r="A1313" s="19"/>
      <c r="B1313" s="19"/>
      <c r="C1313" s="19"/>
      <c r="D1313" s="23"/>
      <c r="E1313" s="19"/>
      <c r="F1313" s="19"/>
      <c r="G1313" s="19"/>
      <c r="H1313" s="22"/>
      <c r="I1313" s="23"/>
      <c r="K1313" s="22"/>
    </row>
    <row r="1314" spans="1:11" ht="14.5" x14ac:dyDescent="0.3">
      <c r="A1314" s="19"/>
      <c r="B1314" s="19"/>
      <c r="C1314" s="19"/>
      <c r="D1314" s="23"/>
      <c r="E1314" s="19"/>
      <c r="F1314" s="19"/>
      <c r="G1314" s="19"/>
      <c r="H1314" s="22"/>
      <c r="I1314" s="23"/>
      <c r="K1314" s="22"/>
    </row>
    <row r="1315" spans="1:11" ht="14.5" x14ac:dyDescent="0.3">
      <c r="A1315" s="19"/>
      <c r="B1315" s="19"/>
      <c r="C1315" s="19"/>
      <c r="D1315" s="23"/>
      <c r="E1315" s="19"/>
      <c r="F1315" s="19"/>
      <c r="G1315" s="19"/>
      <c r="H1315" s="22"/>
      <c r="I1315" s="23"/>
      <c r="K1315" s="22"/>
    </row>
    <row r="1316" spans="1:11" ht="14.5" x14ac:dyDescent="0.3">
      <c r="A1316" s="19"/>
      <c r="B1316" s="19"/>
      <c r="C1316" s="19"/>
      <c r="D1316" s="23"/>
      <c r="E1316" s="19"/>
      <c r="F1316" s="19"/>
      <c r="G1316" s="19"/>
      <c r="H1316" s="22"/>
      <c r="I1316" s="23"/>
      <c r="K1316" s="22"/>
    </row>
    <row r="1317" spans="1:11" ht="14.5" x14ac:dyDescent="0.3">
      <c r="A1317" s="19"/>
      <c r="B1317" s="19"/>
      <c r="C1317" s="19"/>
      <c r="D1317" s="23"/>
      <c r="E1317" s="19"/>
      <c r="F1317" s="19"/>
      <c r="G1317" s="19"/>
      <c r="H1317" s="22"/>
      <c r="I1317" s="23"/>
      <c r="K1317" s="22"/>
    </row>
    <row r="1318" spans="1:11" ht="14.5" x14ac:dyDescent="0.3">
      <c r="A1318" s="19"/>
      <c r="B1318" s="19"/>
      <c r="C1318" s="19"/>
      <c r="D1318" s="23"/>
      <c r="E1318" s="19"/>
      <c r="F1318" s="19"/>
      <c r="G1318" s="19"/>
      <c r="H1318" s="22"/>
      <c r="I1318" s="23"/>
      <c r="K1318" s="22"/>
    </row>
    <row r="1319" spans="1:11" ht="14.5" x14ac:dyDescent="0.3">
      <c r="A1319" s="19"/>
      <c r="B1319" s="19"/>
      <c r="C1319" s="19"/>
      <c r="D1319" s="23"/>
      <c r="E1319" s="19"/>
      <c r="F1319" s="19"/>
      <c r="G1319" s="19"/>
      <c r="H1319" s="22"/>
      <c r="I1319" s="23"/>
      <c r="K1319" s="22"/>
    </row>
    <row r="1320" spans="1:11" ht="14.5" x14ac:dyDescent="0.3">
      <c r="A1320" s="19"/>
      <c r="B1320" s="19"/>
      <c r="C1320" s="19"/>
      <c r="D1320" s="23"/>
      <c r="E1320" s="19"/>
      <c r="F1320" s="19"/>
      <c r="G1320" s="19"/>
      <c r="H1320" s="22"/>
      <c r="I1320" s="23"/>
      <c r="K1320" s="22"/>
    </row>
    <row r="1321" spans="1:11" ht="14.5" x14ac:dyDescent="0.3">
      <c r="A1321" s="19"/>
      <c r="B1321" s="19"/>
      <c r="C1321" s="19"/>
      <c r="D1321" s="23"/>
      <c r="E1321" s="19"/>
      <c r="F1321" s="19"/>
      <c r="G1321" s="19"/>
      <c r="H1321" s="22"/>
      <c r="I1321" s="23"/>
      <c r="K1321" s="22"/>
    </row>
    <row r="1322" spans="1:11" ht="14.5" x14ac:dyDescent="0.3">
      <c r="A1322" s="19"/>
      <c r="B1322" s="19"/>
      <c r="C1322" s="19"/>
      <c r="D1322" s="23"/>
      <c r="E1322" s="19"/>
      <c r="F1322" s="19"/>
      <c r="G1322" s="19"/>
      <c r="H1322" s="22"/>
      <c r="I1322" s="23"/>
      <c r="K1322" s="22"/>
    </row>
  </sheetData>
  <autoFilter ref="A2:K744" xr:uid="{BAF8DB45-96B5-4489-A5F9-3E5667FDB694}"/>
  <conditionalFormatting sqref="B3:C742">
    <cfRule type="duplicateValues" dxfId="1" priority="6"/>
  </conditionalFormatting>
  <conditionalFormatting sqref="B743:C745">
    <cfRule type="duplicateValues" dxfId="0" priority="1"/>
  </conditionalFormatting>
  <pageMargins left="0.25" right="0.25" top="0.75" bottom="0.75" header="0.3" footer="0.3"/>
  <pageSetup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fe8a4-3290-45f0-b8c6-e2668bc498b9" xsi:nil="true"/>
    <lcf76f155ced4ddcb4097134ff3c332f xmlns="d8d73db5-959b-435a-96a5-c7568ab24496">
      <Terms xmlns="http://schemas.microsoft.com/office/infopath/2007/PartnerControls"/>
    </lcf76f155ced4ddcb4097134ff3c332f>
    <Sample_x0023_ xmlns="d8d73db5-959b-435a-96a5-c7568ab244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D26CDE0E80F84BA7A300C4476C04AD" ma:contentTypeVersion="18" ma:contentTypeDescription="Create a new document." ma:contentTypeScope="" ma:versionID="7e10ffaa22806a4042d173b8abac85cc">
  <xsd:schema xmlns:xsd="http://www.w3.org/2001/XMLSchema" xmlns:xs="http://www.w3.org/2001/XMLSchema" xmlns:p="http://schemas.microsoft.com/office/2006/metadata/properties" xmlns:ns2="d8d73db5-959b-435a-96a5-c7568ab24496" xmlns:ns3="567fe8a4-3290-45f0-b8c6-e2668bc498b9" targetNamespace="http://schemas.microsoft.com/office/2006/metadata/properties" ma:root="true" ma:fieldsID="637a34e178ff81cd8ec31a2a5d9e7309" ns2:_="" ns3:_="">
    <xsd:import namespace="d8d73db5-959b-435a-96a5-c7568ab24496"/>
    <xsd:import namespace="567fe8a4-3290-45f0-b8c6-e2668bc498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Sample_x002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73db5-959b-435a-96a5-c7568ab244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22e4ffc-addb-439b-972d-eea4499ade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ample_x0023_" ma:index="23" nillable="true" ma:displayName="Sample No." ma:format="Dropdown" ma:indexed="true" ma:internalName="Sample_x0023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fe8a4-3290-45f0-b8c6-e2668bc498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8f5271f1-887e-412f-b03f-0f9f0066c459}" ma:internalName="TaxCatchAll" ma:showField="CatchAllData" ma:web="567fe8a4-3290-45f0-b8c6-e2668bc498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66358F-4783-40D4-9953-6B709CE9C51B}">
  <ds:schemaRefs>
    <ds:schemaRef ds:uri="d8d73db5-959b-435a-96a5-c7568ab24496"/>
    <ds:schemaRef ds:uri="http://schemas.microsoft.com/office/2006/documentManagement/types"/>
    <ds:schemaRef ds:uri="567fe8a4-3290-45f0-b8c6-e2668bc498b9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8BF6B5F-D433-4CCE-BCC1-87ACE29DB3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6E8728-D196-4768-BA76-EED2D9A15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d73db5-959b-435a-96a5-c7568ab24496"/>
    <ds:schemaRef ds:uri="567fe8a4-3290-45f0-b8c6-e2668bc498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ASB Schools</vt:lpstr>
      <vt:lpstr>SB Schools</vt:lpstr>
      <vt:lpstr>'ASB Schools'!Print_Titles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Zozulenko, Mildred</dc:creator>
  <cp:keywords/>
  <dc:description/>
  <cp:lastModifiedBy>Shaginyan, Ovanes</cp:lastModifiedBy>
  <cp:revision/>
  <dcterms:created xsi:type="dcterms:W3CDTF">2023-10-19T22:37:43Z</dcterms:created>
  <dcterms:modified xsi:type="dcterms:W3CDTF">2025-08-08T17:26:37Z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0x010100C7D26CDE0E80F84BA7A300C4476C04AD</vt:lpwstr>
  </property>
  <property fmtid="{D5CDD505-2E9C-101B-9397-08002B2CF9AE}" pid="3" name="MediaServiceImageTags">
    <vt:lpwstr/>
  </property>
</Properties>
</file>